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810"/>
  <workbookPr/>
  <mc:AlternateContent xmlns:mc="http://schemas.openxmlformats.org/markup-compatibility/2006">
    <mc:Choice Requires="x15">
      <x15ac:absPath xmlns:x15ac="http://schemas.microsoft.com/office/spreadsheetml/2010/11/ac" url="/Users/Piotr/Dropbox/IDEAcraft/Klienci/LUG/Spreadsheet/"/>
    </mc:Choice>
  </mc:AlternateContent>
  <bookViews>
    <workbookView xWindow="0" yWindow="460" windowWidth="27400" windowHeight="16280" tabRatio="500"/>
  </bookViews>
  <sheets>
    <sheet name="Informacje podstawowe" sheetId="7" r:id="rId1"/>
    <sheet name="R_wyników_Q" sheetId="8" r:id="rId2"/>
    <sheet name="R_wyników_FY" sheetId="9" r:id="rId3"/>
    <sheet name="Bilans" sheetId="10" r:id="rId4"/>
    <sheet name="Cashflow_Q" sheetId="11" r:id="rId5"/>
    <sheet name="Cashflow_FY" sheetId="12" r:id="rId6"/>
    <sheet name="Inwestycje" sheetId="14" r:id="rId7"/>
    <sheet name="HR" sheetId="1" r:id="rId8"/>
    <sheet name="Akcjonariat" sheetId="13" r:id="rId9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11" i="1" l="1"/>
  <c r="R11" i="1"/>
  <c r="S10" i="1"/>
  <c r="R10" i="1"/>
  <c r="S8" i="1"/>
  <c r="R8" i="1"/>
  <c r="S7" i="1"/>
  <c r="R7" i="1"/>
  <c r="S6" i="1"/>
  <c r="R6" i="1"/>
  <c r="S5" i="1"/>
  <c r="R5" i="1"/>
  <c r="S3" i="1"/>
  <c r="R3" i="1"/>
  <c r="S7" i="14"/>
  <c r="U7" i="14"/>
  <c r="S6" i="14"/>
  <c r="U6" i="14"/>
  <c r="S5" i="14"/>
  <c r="U5" i="14"/>
  <c r="S4" i="14"/>
  <c r="U4" i="14"/>
  <c r="S3" i="14"/>
  <c r="U3" i="14"/>
  <c r="S2" i="14"/>
  <c r="U2" i="14"/>
  <c r="R7" i="14"/>
  <c r="R3" i="14"/>
  <c r="R4" i="14"/>
  <c r="R5" i="14"/>
  <c r="R6" i="14"/>
  <c r="R2" i="14"/>
  <c r="D7" i="14"/>
  <c r="K7" i="14"/>
  <c r="J7" i="14"/>
  <c r="K6" i="14"/>
  <c r="J6" i="14"/>
  <c r="K5" i="14"/>
  <c r="J5" i="14"/>
  <c r="K4" i="14"/>
  <c r="J4" i="14"/>
  <c r="K3" i="14"/>
  <c r="J3" i="14"/>
  <c r="K2" i="14"/>
  <c r="J2" i="14"/>
  <c r="K27" i="11"/>
  <c r="J27" i="11"/>
  <c r="K26" i="11"/>
  <c r="J26" i="11"/>
  <c r="K25" i="11"/>
  <c r="J25" i="11"/>
  <c r="K23" i="11"/>
  <c r="J23" i="11"/>
  <c r="K22" i="11"/>
  <c r="J22" i="11"/>
  <c r="K21" i="11"/>
  <c r="J21" i="11"/>
  <c r="K19" i="11"/>
  <c r="J19" i="11"/>
  <c r="K18" i="11"/>
  <c r="J18" i="11"/>
  <c r="K17" i="11"/>
  <c r="J17" i="11"/>
  <c r="K16" i="11"/>
  <c r="J16" i="11"/>
  <c r="K15" i="11"/>
  <c r="J15" i="11"/>
  <c r="K13" i="11"/>
  <c r="J13" i="11"/>
  <c r="K12" i="11"/>
  <c r="J12" i="11"/>
  <c r="K11" i="11"/>
  <c r="J11" i="11"/>
  <c r="K10" i="11"/>
  <c r="J10" i="11"/>
  <c r="K9" i="11"/>
  <c r="J9" i="11"/>
  <c r="K8" i="11"/>
  <c r="J8" i="11"/>
  <c r="K7" i="11"/>
  <c r="J7" i="11"/>
  <c r="K6" i="11"/>
  <c r="J6" i="11"/>
  <c r="K5" i="11"/>
  <c r="J5" i="11"/>
  <c r="K4" i="11"/>
  <c r="J4" i="11"/>
  <c r="K3" i="11"/>
  <c r="J3" i="11"/>
  <c r="M29" i="10"/>
  <c r="L29" i="10"/>
  <c r="M28" i="10"/>
  <c r="L28" i="10"/>
  <c r="M27" i="10"/>
  <c r="L27" i="10"/>
  <c r="M26" i="10"/>
  <c r="L26" i="10"/>
  <c r="M25" i="10"/>
  <c r="L25" i="10"/>
  <c r="M24" i="10"/>
  <c r="L24" i="10"/>
  <c r="M23" i="10"/>
  <c r="L23" i="10"/>
  <c r="M22" i="10"/>
  <c r="L22" i="10"/>
  <c r="M21" i="10"/>
  <c r="L21" i="10"/>
  <c r="M20" i="10"/>
  <c r="L20" i="10"/>
  <c r="M19" i="10"/>
  <c r="L19" i="10"/>
  <c r="M18" i="10"/>
  <c r="L18" i="10"/>
  <c r="M17" i="10"/>
  <c r="L17" i="10"/>
  <c r="M16" i="10"/>
  <c r="L16" i="10"/>
  <c r="M14" i="10"/>
  <c r="L14" i="10"/>
  <c r="M13" i="10"/>
  <c r="L13" i="10"/>
  <c r="M12" i="10"/>
  <c r="L12" i="10"/>
  <c r="M11" i="10"/>
  <c r="L11" i="10"/>
  <c r="M10" i="10"/>
  <c r="L10" i="10"/>
  <c r="M9" i="10"/>
  <c r="L9" i="10"/>
  <c r="M8" i="10"/>
  <c r="L8" i="10"/>
  <c r="M7" i="10"/>
  <c r="L7" i="10"/>
  <c r="M6" i="10"/>
  <c r="L6" i="10"/>
  <c r="M5" i="10"/>
  <c r="L5" i="10"/>
  <c r="M4" i="10"/>
  <c r="L4" i="10"/>
  <c r="M3" i="10"/>
  <c r="L3" i="10"/>
  <c r="U27" i="8"/>
  <c r="U20" i="8"/>
  <c r="U18" i="8"/>
  <c r="U15" i="8"/>
  <c r="U13" i="8"/>
  <c r="U10" i="8"/>
  <c r="U8" i="8"/>
  <c r="U6" i="8"/>
  <c r="U4" i="8"/>
  <c r="S27" i="8"/>
  <c r="R27" i="8"/>
  <c r="S20" i="8"/>
  <c r="R20" i="8"/>
  <c r="S18" i="8"/>
  <c r="R18" i="8"/>
  <c r="S15" i="8"/>
  <c r="R15" i="8"/>
  <c r="S13" i="8"/>
  <c r="R13" i="8"/>
  <c r="S10" i="8"/>
  <c r="R10" i="8"/>
  <c r="S8" i="8"/>
  <c r="R8" i="8"/>
  <c r="S6" i="8"/>
  <c r="R6" i="8"/>
  <c r="S4" i="8"/>
  <c r="R4" i="8"/>
  <c r="S29" i="8"/>
  <c r="R29" i="8"/>
  <c r="U29" i="8"/>
  <c r="S28" i="8"/>
  <c r="R28" i="8"/>
  <c r="U28" i="8"/>
  <c r="S26" i="8"/>
  <c r="R26" i="8"/>
  <c r="U26" i="8"/>
  <c r="S25" i="8"/>
  <c r="R25" i="8"/>
  <c r="U25" i="8"/>
  <c r="S24" i="8"/>
  <c r="R24" i="8"/>
  <c r="U24" i="8"/>
  <c r="S23" i="8"/>
  <c r="R23" i="8"/>
  <c r="U23" i="8"/>
  <c r="S22" i="8"/>
  <c r="R22" i="8"/>
  <c r="U22" i="8"/>
  <c r="S21" i="8"/>
  <c r="R21" i="8"/>
  <c r="U21" i="8"/>
  <c r="S19" i="8"/>
  <c r="R19" i="8"/>
  <c r="U19" i="8"/>
  <c r="S17" i="8"/>
  <c r="R17" i="8"/>
  <c r="U17" i="8"/>
  <c r="S16" i="8"/>
  <c r="R16" i="8"/>
  <c r="U16" i="8"/>
  <c r="S14" i="8"/>
  <c r="R14" i="8"/>
  <c r="U14" i="8"/>
  <c r="S12" i="8"/>
  <c r="R12" i="8"/>
  <c r="U12" i="8"/>
  <c r="S11" i="8"/>
  <c r="R11" i="8"/>
  <c r="U11" i="8"/>
  <c r="S9" i="8"/>
  <c r="R9" i="8"/>
  <c r="U9" i="8"/>
  <c r="S7" i="8"/>
  <c r="R7" i="8"/>
  <c r="U7" i="8"/>
  <c r="S5" i="8"/>
  <c r="R5" i="8"/>
  <c r="U5" i="8"/>
  <c r="S3" i="8"/>
  <c r="R3" i="8"/>
  <c r="U3" i="8"/>
  <c r="U2" i="8"/>
  <c r="S2" i="8"/>
  <c r="R2" i="8"/>
  <c r="K27" i="8"/>
  <c r="J27" i="8"/>
  <c r="K20" i="8"/>
  <c r="J20" i="8"/>
  <c r="K18" i="8"/>
  <c r="J18" i="8"/>
  <c r="K15" i="8"/>
  <c r="J15" i="8"/>
  <c r="K13" i="8"/>
  <c r="J13" i="8"/>
  <c r="K10" i="8"/>
  <c r="J10" i="8"/>
  <c r="K8" i="8"/>
  <c r="J8" i="8"/>
  <c r="K6" i="8"/>
  <c r="J6" i="8"/>
  <c r="K29" i="8"/>
  <c r="J29" i="8"/>
  <c r="K28" i="8"/>
  <c r="J28" i="8"/>
  <c r="K26" i="8"/>
  <c r="J26" i="8"/>
  <c r="K25" i="8"/>
  <c r="J25" i="8"/>
  <c r="K24" i="8"/>
  <c r="J24" i="8"/>
  <c r="K23" i="8"/>
  <c r="J23" i="8"/>
  <c r="K22" i="8"/>
  <c r="J22" i="8"/>
  <c r="K21" i="8"/>
  <c r="J21" i="8"/>
  <c r="K19" i="8"/>
  <c r="J19" i="8"/>
  <c r="K17" i="8"/>
  <c r="J17" i="8"/>
  <c r="K16" i="8"/>
  <c r="J16" i="8"/>
  <c r="K14" i="8"/>
  <c r="J14" i="8"/>
  <c r="K12" i="8"/>
  <c r="J12" i="8"/>
  <c r="K11" i="8"/>
  <c r="J11" i="8"/>
  <c r="K9" i="8"/>
  <c r="J9" i="8"/>
  <c r="K7" i="8"/>
  <c r="J7" i="8"/>
  <c r="K5" i="8"/>
  <c r="J5" i="8"/>
  <c r="K4" i="8"/>
  <c r="J4" i="8"/>
  <c r="K3" i="8"/>
  <c r="J3" i="8"/>
  <c r="K2" i="8"/>
  <c r="J2" i="8"/>
  <c r="J28" i="10"/>
  <c r="J14" i="10"/>
  <c r="H27" i="8"/>
  <c r="H20" i="8"/>
  <c r="H18" i="8"/>
  <c r="H15" i="8"/>
  <c r="H13" i="8"/>
  <c r="H10" i="8"/>
  <c r="H8" i="8"/>
  <c r="H6" i="8"/>
  <c r="H4" i="8"/>
  <c r="N6" i="14"/>
  <c r="M6" i="14"/>
  <c r="P6" i="14"/>
  <c r="M5" i="14"/>
  <c r="N4" i="14"/>
  <c r="M4" i="14"/>
  <c r="P4" i="14"/>
  <c r="N3" i="14"/>
  <c r="M3" i="14"/>
  <c r="P3" i="14"/>
  <c r="N2" i="14"/>
  <c r="M2" i="14"/>
  <c r="P2" i="14"/>
  <c r="I28" i="10"/>
  <c r="I14" i="10"/>
  <c r="N19" i="8"/>
  <c r="P19" i="8"/>
  <c r="M20" i="8"/>
  <c r="M15" i="8"/>
  <c r="M6" i="8"/>
  <c r="N26" i="8"/>
  <c r="N27" i="8"/>
  <c r="P27" i="8"/>
  <c r="M26" i="8"/>
  <c r="M27" i="8"/>
  <c r="M19" i="8"/>
  <c r="N17" i="8"/>
  <c r="P17" i="8"/>
  <c r="M17" i="8"/>
  <c r="M18" i="8"/>
  <c r="N9" i="8"/>
  <c r="N10" i="8"/>
  <c r="M9" i="8"/>
  <c r="M10" i="8"/>
  <c r="N29" i="8"/>
  <c r="M29" i="8"/>
  <c r="P29" i="8"/>
  <c r="N28" i="8"/>
  <c r="P28" i="8"/>
  <c r="M28" i="8"/>
  <c r="N25" i="8"/>
  <c r="P25" i="8"/>
  <c r="M25" i="8"/>
  <c r="N24" i="8"/>
  <c r="M24" i="8"/>
  <c r="P24" i="8"/>
  <c r="N23" i="8"/>
  <c r="M23" i="8"/>
  <c r="P23" i="8"/>
  <c r="N22" i="8"/>
  <c r="P22" i="8"/>
  <c r="M22" i="8"/>
  <c r="N21" i="8"/>
  <c r="P21" i="8"/>
  <c r="M21" i="8"/>
  <c r="N16" i="8"/>
  <c r="M16" i="8"/>
  <c r="P16" i="8"/>
  <c r="N14" i="8"/>
  <c r="N15" i="8"/>
  <c r="P15" i="8"/>
  <c r="M14" i="8"/>
  <c r="P14" i="8"/>
  <c r="N12" i="8"/>
  <c r="P12" i="8"/>
  <c r="M12" i="8"/>
  <c r="M13" i="8"/>
  <c r="N11" i="8"/>
  <c r="P11" i="8"/>
  <c r="M11" i="8"/>
  <c r="N7" i="8"/>
  <c r="M7" i="8"/>
  <c r="M8" i="8"/>
  <c r="N5" i="8"/>
  <c r="N6" i="8"/>
  <c r="P6" i="8"/>
  <c r="M5" i="8"/>
  <c r="P5" i="8"/>
  <c r="N3" i="8"/>
  <c r="P3" i="8"/>
  <c r="M3" i="8"/>
  <c r="M4" i="8"/>
  <c r="P2" i="8"/>
  <c r="N2" i="8"/>
  <c r="N8" i="8"/>
  <c r="P8" i="8"/>
  <c r="M2" i="8"/>
  <c r="G20" i="8"/>
  <c r="G27" i="8"/>
  <c r="G18" i="8"/>
  <c r="G15" i="8"/>
  <c r="G13" i="8"/>
  <c r="G10" i="8"/>
  <c r="G8" i="8"/>
  <c r="G6" i="8"/>
  <c r="G4" i="8"/>
  <c r="C3" i="13"/>
  <c r="C4" i="13"/>
  <c r="C5" i="13"/>
  <c r="C6" i="13"/>
  <c r="C2" i="13"/>
  <c r="F5" i="14"/>
  <c r="N5" i="14"/>
  <c r="P5" i="14"/>
  <c r="B7" i="14"/>
  <c r="C7" i="14"/>
  <c r="M7" i="14"/>
  <c r="E7" i="14"/>
  <c r="F24" i="12"/>
  <c r="F25" i="12"/>
  <c r="F26" i="12"/>
  <c r="F8" i="12"/>
  <c r="F3" i="12"/>
  <c r="F31" i="12"/>
  <c r="F30" i="12"/>
  <c r="F29" i="12"/>
  <c r="F27" i="12"/>
  <c r="F23" i="12"/>
  <c r="F22" i="12"/>
  <c r="F20" i="12"/>
  <c r="F19" i="12"/>
  <c r="F18" i="12"/>
  <c r="F17" i="12"/>
  <c r="F16" i="12"/>
  <c r="F14" i="12"/>
  <c r="F13" i="12"/>
  <c r="F12" i="12"/>
  <c r="F11" i="12"/>
  <c r="F10" i="12"/>
  <c r="F9" i="12"/>
  <c r="F7" i="12"/>
  <c r="F6" i="12"/>
  <c r="F5" i="12"/>
  <c r="F4" i="12"/>
  <c r="D27" i="9"/>
  <c r="F27" i="9"/>
  <c r="C27" i="9"/>
  <c r="B27" i="9"/>
  <c r="D20" i="9"/>
  <c r="F20" i="9"/>
  <c r="C20" i="9"/>
  <c r="B20" i="9"/>
  <c r="D18" i="9"/>
  <c r="C18" i="9"/>
  <c r="B18" i="9"/>
  <c r="D15" i="9"/>
  <c r="C15" i="9"/>
  <c r="B15" i="9"/>
  <c r="D13" i="9"/>
  <c r="C13" i="9"/>
  <c r="B13" i="9"/>
  <c r="D10" i="9"/>
  <c r="F10" i="9"/>
  <c r="C10" i="9"/>
  <c r="B10" i="9"/>
  <c r="D8" i="9"/>
  <c r="C8" i="9"/>
  <c r="F8" i="9"/>
  <c r="B8" i="9"/>
  <c r="D6" i="9"/>
  <c r="C6" i="9"/>
  <c r="B6" i="9"/>
  <c r="D4" i="9"/>
  <c r="C4" i="9"/>
  <c r="B4" i="9"/>
  <c r="F29" i="9"/>
  <c r="F28" i="9"/>
  <c r="F26" i="9"/>
  <c r="F25" i="9"/>
  <c r="F24" i="9"/>
  <c r="F23" i="9"/>
  <c r="F22" i="9"/>
  <c r="F21" i="9"/>
  <c r="F19" i="9"/>
  <c r="F17" i="9"/>
  <c r="F16" i="9"/>
  <c r="F15" i="9"/>
  <c r="F14" i="9"/>
  <c r="F13" i="9"/>
  <c r="F12" i="9"/>
  <c r="F11" i="9"/>
  <c r="F9" i="9"/>
  <c r="F7" i="9"/>
  <c r="F6" i="9"/>
  <c r="F5" i="9"/>
  <c r="F4" i="9"/>
  <c r="F3" i="9"/>
  <c r="F2" i="9"/>
  <c r="F27" i="8"/>
  <c r="B27" i="8"/>
  <c r="E27" i="8"/>
  <c r="D27" i="8"/>
  <c r="C27" i="8"/>
  <c r="F20" i="8"/>
  <c r="B20" i="8"/>
  <c r="E20" i="8"/>
  <c r="D20" i="8"/>
  <c r="C20" i="8"/>
  <c r="F18" i="8"/>
  <c r="B18" i="8"/>
  <c r="E18" i="8"/>
  <c r="D18" i="8"/>
  <c r="C18" i="8"/>
  <c r="F15" i="8"/>
  <c r="B15" i="8"/>
  <c r="E15" i="8"/>
  <c r="D15" i="8"/>
  <c r="C15" i="8"/>
  <c r="F13" i="8"/>
  <c r="B13" i="8"/>
  <c r="E13" i="8"/>
  <c r="D13" i="8"/>
  <c r="C13" i="8"/>
  <c r="F10" i="8"/>
  <c r="B10" i="8"/>
  <c r="E10" i="8"/>
  <c r="D10" i="8"/>
  <c r="C10" i="8"/>
  <c r="F8" i="8"/>
  <c r="B8" i="8"/>
  <c r="E8" i="8"/>
  <c r="D8" i="8"/>
  <c r="C8" i="8"/>
  <c r="F6" i="8"/>
  <c r="B6" i="8"/>
  <c r="E6" i="8"/>
  <c r="D6" i="8"/>
  <c r="C6" i="8"/>
  <c r="F4" i="8"/>
  <c r="B4" i="8"/>
  <c r="E4" i="8"/>
  <c r="D4" i="8"/>
  <c r="C4" i="8"/>
  <c r="F18" i="9"/>
  <c r="P10" i="8"/>
  <c r="P7" i="8"/>
  <c r="P9" i="8"/>
  <c r="P26" i="8"/>
  <c r="N4" i="8"/>
  <c r="P4" i="8"/>
  <c r="N13" i="8"/>
  <c r="P13" i="8"/>
  <c r="N18" i="8"/>
  <c r="P18" i="8"/>
  <c r="N20" i="8"/>
  <c r="P20" i="8"/>
  <c r="F7" i="14"/>
  <c r="N7" i="14"/>
  <c r="P7" i="14"/>
</calcChain>
</file>

<file path=xl/sharedStrings.xml><?xml version="1.0" encoding="utf-8"?>
<sst xmlns="http://schemas.openxmlformats.org/spreadsheetml/2006/main" count="262" uniqueCount="160">
  <si>
    <t>Ryszard Wtorkowski</t>
  </si>
  <si>
    <t>Iwona Wtorkowska</t>
  </si>
  <si>
    <t>Pozostali akcjonariusze</t>
  </si>
  <si>
    <t>Fundusze zarządzane przez OPERA TFI</t>
  </si>
  <si>
    <t>Liczba pracowników</t>
  </si>
  <si>
    <t>wyższe</t>
  </si>
  <si>
    <t>średnie</t>
  </si>
  <si>
    <t>zawodowe</t>
  </si>
  <si>
    <t>podstawowe</t>
  </si>
  <si>
    <t>kobiety</t>
  </si>
  <si>
    <t>mężczyźni</t>
  </si>
  <si>
    <t>Przychody ze sprzedaży</t>
  </si>
  <si>
    <t>Koszty sprzedanych produktów, towarów i materiałów</t>
  </si>
  <si>
    <t>Zysk brutto na sprzedaży</t>
  </si>
  <si>
    <t>Pozostałe przychody operacyjne</t>
  </si>
  <si>
    <t>Koszty sprzedaży</t>
  </si>
  <si>
    <t>Koszty ogólnego zarządu</t>
  </si>
  <si>
    <t>Zysk na działalności operacyjnej</t>
  </si>
  <si>
    <t>Przychody finansowe</t>
  </si>
  <si>
    <t>Koszty finansowe</t>
  </si>
  <si>
    <t>Zysk przed opodatkowaniem</t>
  </si>
  <si>
    <t>Podatek dochodowy</t>
  </si>
  <si>
    <t>Zysk netto z działalności kontynuowanej</t>
  </si>
  <si>
    <t>Zysk netto należny akcjonariuszom jednostki dominującej</t>
  </si>
  <si>
    <t>Zysk netto na jedną akcję (zł)</t>
  </si>
  <si>
    <t>Pozostałe koszty operacyjne</t>
  </si>
  <si>
    <t>Zysk netto</t>
  </si>
  <si>
    <t>31.03.2016.</t>
  </si>
  <si>
    <t>30.06.2016.</t>
  </si>
  <si>
    <t>30.09.2016.</t>
  </si>
  <si>
    <t>31.12.2016.</t>
  </si>
  <si>
    <t>31.03.2017.</t>
  </si>
  <si>
    <t>Aktywa trwałe</t>
  </si>
  <si>
    <t>Rzeczowe aktywa trwałe</t>
  </si>
  <si>
    <t>Wartości niematerialne</t>
  </si>
  <si>
    <t>Aktywa z tytułu odroczonego podatku dochodowego</t>
  </si>
  <si>
    <t>Należności długoterminowe</t>
  </si>
  <si>
    <t>Aktywa obrotowe</t>
  </si>
  <si>
    <t>Zapasy</t>
  </si>
  <si>
    <t>Należności handlowe</t>
  </si>
  <si>
    <t>Pozostałe należności</t>
  </si>
  <si>
    <t>Rozliczenia międzyokresowe</t>
  </si>
  <si>
    <t>Środki pieniężne i ich ekwiwalenty</t>
  </si>
  <si>
    <t>Aktywa razem</t>
  </si>
  <si>
    <t>Kapitał własny</t>
  </si>
  <si>
    <t>Zobowiązania długoterminowe</t>
  </si>
  <si>
    <t>Zobowiązania krótkoterminowe</t>
  </si>
  <si>
    <t>Pasywa razem</t>
  </si>
  <si>
    <t>Wartość księgowa na akcję (zł)</t>
  </si>
  <si>
    <t>Bilans</t>
  </si>
  <si>
    <t>Działalność operacyjna</t>
  </si>
  <si>
    <t>Korekty razem</t>
  </si>
  <si>
    <t>Amortyzacja</t>
  </si>
  <si>
    <t>Zyski z tytułu różnic kursowych</t>
  </si>
  <si>
    <t>Odsetki i udziały w zyskach (dywidendy)</t>
  </si>
  <si>
    <t>Zmiana stanu rezerw</t>
  </si>
  <si>
    <t>Zmiana stanu zapasów</t>
  </si>
  <si>
    <t>Zmiana stanu należności</t>
  </si>
  <si>
    <t>Zmiana stanu zobowiązań krótkoterminowych, z wyjątkiem pożyczek i kredytów</t>
  </si>
  <si>
    <t>Zmiana stanu rozliczeń międzyokresowych</t>
  </si>
  <si>
    <t>Przepływy pieniężne netto z działalności operacyjnej</t>
  </si>
  <si>
    <t>Działalność inwestycyjna</t>
  </si>
  <si>
    <t>Wpływy</t>
  </si>
  <si>
    <t>Wydatki</t>
  </si>
  <si>
    <t>Nabycie wartości niematerialnych i prawnych oraz rzeczowych aktywów trwałych</t>
  </si>
  <si>
    <t>Przepływy pieniężne netto z działalności inwestycyjnej</t>
  </si>
  <si>
    <t>Działalność finansowa</t>
  </si>
  <si>
    <t>Przepływy pieniężne netto z działalności finansowej</t>
  </si>
  <si>
    <t>Przepływy pieniężne netto razem</t>
  </si>
  <si>
    <t>Środki pieniężne na początku okresu</t>
  </si>
  <si>
    <t>Środki pieniężne na koniec okresu</t>
  </si>
  <si>
    <t>Zbycie wartości niematerialnych i prawnych oraz rzeczowych aktywów trwałych</t>
  </si>
  <si>
    <t>Inwestycje</t>
  </si>
  <si>
    <t>Sprzęt IT, oprogramowanie</t>
  </si>
  <si>
    <t>Samochody i wózki</t>
  </si>
  <si>
    <t>Maszyny i urządzenia specjalistyczne</t>
  </si>
  <si>
    <t>Wartość prac rozwojowych</t>
  </si>
  <si>
    <t>Zmiana y/y</t>
  </si>
  <si>
    <t>Zmiana q/q</t>
  </si>
  <si>
    <t>Inwestycje razem</t>
  </si>
  <si>
    <t>Koszty sprzedaży jako % przychodów</t>
  </si>
  <si>
    <t>Koszty ogólnego zarządu jako % przychodów</t>
  </si>
  <si>
    <t>EBITDA</t>
  </si>
  <si>
    <t>Rentowność brutto na sprzedaży</t>
  </si>
  <si>
    <t>Rentowność EBITDA</t>
  </si>
  <si>
    <t>Rentowność operacyjna</t>
  </si>
  <si>
    <t>Rentowność netto</t>
  </si>
  <si>
    <t>Pasywa</t>
  </si>
  <si>
    <t>Aktywa</t>
  </si>
  <si>
    <t>Długoterminowe kredyty i pożyczki</t>
  </si>
  <si>
    <t>Pozostałe długoterminowe zobowiązania finansowe</t>
  </si>
  <si>
    <t>Długoterminowe rozliczenia międzyokresowe przychodów</t>
  </si>
  <si>
    <t>Krótkoterminowe kredyty i pożyczki</t>
  </si>
  <si>
    <t>Pozostałe krótkoterminowe zobowiązania finansowe</t>
  </si>
  <si>
    <t>Krótkoterminowe zobowiązania handlowe</t>
  </si>
  <si>
    <t>Pozostałe krótkoterminowe zobowiązania</t>
  </si>
  <si>
    <t>2015Q2</t>
  </si>
  <si>
    <t>2015Q3</t>
  </si>
  <si>
    <t>2015Q4</t>
  </si>
  <si>
    <t>Kapitał akcjonariuszy mniejszościowych</t>
  </si>
  <si>
    <t>Wyposażenie</t>
  </si>
  <si>
    <t>2016Q1</t>
  </si>
  <si>
    <t>2016Q2</t>
  </si>
  <si>
    <t>2016Q3</t>
  </si>
  <si>
    <t>2016Q4</t>
  </si>
  <si>
    <t>2017Q1</t>
  </si>
  <si>
    <t>przychody kraj</t>
  </si>
  <si>
    <t>% przychodów z kraju</t>
  </si>
  <si>
    <t>przychody zagranica</t>
  </si>
  <si>
    <t>% przychodów z zagranicy</t>
  </si>
  <si>
    <t>Pozostałe rezerwy krótkoterminowe</t>
  </si>
  <si>
    <t>Zysk z działalności inwestycyjnej</t>
  </si>
  <si>
    <t>Spłaty kredytów i pożyczek</t>
  </si>
  <si>
    <t>Płatność zobowiązań z tytułu umów leasingu finansowego</t>
  </si>
  <si>
    <t>Odsetki</t>
  </si>
  <si>
    <t>Koszty sprzedanych produktów, towarów i materiałów jako % przychodów</t>
  </si>
  <si>
    <t>[mln zł, %, pp]</t>
  </si>
  <si>
    <t>31.12.2014.</t>
  </si>
  <si>
    <t>31.12.2015.</t>
  </si>
  <si>
    <t>[mln zł, %]</t>
  </si>
  <si>
    <t>Środki pieniężne</t>
  </si>
  <si>
    <t>2014Q1</t>
  </si>
  <si>
    <t>2014Q2</t>
  </si>
  <si>
    <t>2014Q3</t>
  </si>
  <si>
    <t>2014Q4</t>
  </si>
  <si>
    <t>2015Q1</t>
  </si>
  <si>
    <t>Struktura zatrudnienia wg wykształcenia</t>
  </si>
  <si>
    <t>Struktura zatrudnienia wg płci</t>
  </si>
  <si>
    <t>[liczba osób, %]</t>
  </si>
  <si>
    <t>Liczba pracowników w grupie kapitałowej</t>
  </si>
  <si>
    <t>Razem</t>
  </si>
  <si>
    <t>Liczba akcji i głosów</t>
  </si>
  <si>
    <t>Udział % w kapitale i w głosach</t>
  </si>
  <si>
    <t>Spis treści</t>
  </si>
  <si>
    <t>Dane na temat zatrudnienia</t>
  </si>
  <si>
    <t>Akcjonariat</t>
  </si>
  <si>
    <t>dane kwartalne</t>
  </si>
  <si>
    <t>dane roczne</t>
  </si>
  <si>
    <t>Rachunek wyników:</t>
  </si>
  <si>
    <t>Rachunek przepływów pieniężnych:</t>
  </si>
  <si>
    <t>Podstawowe informacje</t>
  </si>
  <si>
    <t>Nazwa:</t>
  </si>
  <si>
    <t>LUG S.A.</t>
  </si>
  <si>
    <t>Rynek notowań:</t>
  </si>
  <si>
    <t>Branża:</t>
  </si>
  <si>
    <t>Ticker:</t>
  </si>
  <si>
    <t>NewConnect</t>
  </si>
  <si>
    <t>LUG</t>
  </si>
  <si>
    <t>ISIN:</t>
  </si>
  <si>
    <t>PLLUG0000010</t>
  </si>
  <si>
    <t>Instalacje budowlane i telekomunikacyjne</t>
  </si>
  <si>
    <t>2017Q2</t>
  </si>
  <si>
    <t>2017H1</t>
  </si>
  <si>
    <t>2016H1</t>
  </si>
  <si>
    <t>Stan na dzień: 30.6.2017.</t>
  </si>
  <si>
    <t>2017Q3</t>
  </si>
  <si>
    <t>30.09.2017</t>
  </si>
  <si>
    <t>30.06.2017</t>
  </si>
  <si>
    <t>2016Q1-3</t>
  </si>
  <si>
    <t>2017Q1-3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</si>
</sst>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6" x14ac:knownFonts="1">
    <font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u/>
      <sz val="12"/>
      <color theme="10"/>
      <name val="Arial"/>
      <family val="2"/>
      <scheme val="minor"/>
    </font>
    <font>
      <u/>
      <sz val="12"/>
      <color theme="11"/>
      <name val="Arial"/>
      <family val="2"/>
      <scheme val="minor"/>
    </font>
    <font>
      <b/>
      <sz val="12"/>
      <color theme="0"/>
      <name val="Arial"/>
      <family val="2"/>
      <scheme val="minor"/>
    </font>
    <font>
      <b/>
      <sz val="12"/>
      <color theme="1"/>
      <name val="Arial"/>
      <family val="2"/>
      <scheme val="minor"/>
    </font>
    <font>
      <i/>
      <sz val="12"/>
      <color theme="1"/>
      <name val="Arial"/>
      <family val="2"/>
      <scheme val="minor"/>
    </font>
    <font>
      <sz val="12"/>
      <color theme="3"/>
      <name val="Arial"/>
      <family val="2"/>
      <scheme val="minor"/>
    </font>
    <font>
      <sz val="12"/>
      <color theme="3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  <scheme val="minor"/>
    </font>
    <font>
      <b/>
      <i/>
      <sz val="12"/>
      <color theme="1"/>
      <name val="Arial"/>
      <family val="2"/>
      <scheme val="minor"/>
    </font>
    <font>
      <b/>
      <sz val="12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40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3">
    <xf numFmtId="0" fontId="0" fillId="0" borderId="0" xfId="0"/>
    <xf numFmtId="2" fontId="0" fillId="0" borderId="0" xfId="0" applyNumberFormat="1" applyFont="1"/>
    <xf numFmtId="164" fontId="8" fillId="0" borderId="0" xfId="27" applyNumberFormat="1" applyFont="1"/>
    <xf numFmtId="164" fontId="0" fillId="0" borderId="0" xfId="27" applyNumberFormat="1" applyFont="1"/>
    <xf numFmtId="2" fontId="7" fillId="0" borderId="0" xfId="0" applyNumberFormat="1" applyFont="1"/>
    <xf numFmtId="164" fontId="7" fillId="0" borderId="0" xfId="27" applyNumberFormat="1" applyFont="1"/>
    <xf numFmtId="2" fontId="9" fillId="0" borderId="0" xfId="0" applyNumberFormat="1" applyFont="1"/>
    <xf numFmtId="2" fontId="7" fillId="2" borderId="0" xfId="0" applyNumberFormat="1" applyFont="1" applyFill="1"/>
    <xf numFmtId="2" fontId="0" fillId="2" borderId="0" xfId="0" applyNumberFormat="1" applyFont="1" applyFill="1"/>
    <xf numFmtId="164" fontId="8" fillId="2" borderId="0" xfId="27" applyNumberFormat="1" applyFont="1" applyFill="1"/>
    <xf numFmtId="2" fontId="0" fillId="0" borderId="0" xfId="0" applyNumberFormat="1"/>
    <xf numFmtId="2" fontId="6" fillId="3" borderId="0" xfId="0" applyNumberFormat="1" applyFont="1" applyFill="1"/>
    <xf numFmtId="164" fontId="6" fillId="3" borderId="0" xfId="27" applyNumberFormat="1" applyFont="1" applyFill="1"/>
    <xf numFmtId="2" fontId="0" fillId="2" borderId="0" xfId="0" applyNumberFormat="1" applyFill="1"/>
    <xf numFmtId="164" fontId="2" fillId="0" borderId="0" xfId="27" applyNumberFormat="1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1" fillId="2" borderId="0" xfId="0" applyFont="1" applyFill="1"/>
    <xf numFmtId="0" fontId="12" fillId="2" borderId="0" xfId="0" applyFont="1" applyFill="1"/>
    <xf numFmtId="164" fontId="14" fillId="0" borderId="0" xfId="27" applyNumberFormat="1" applyFont="1"/>
    <xf numFmtId="3" fontId="0" fillId="0" borderId="0" xfId="0" applyNumberFormat="1"/>
    <xf numFmtId="0" fontId="7" fillId="0" borderId="0" xfId="0" applyFont="1"/>
    <xf numFmtId="3" fontId="7" fillId="0" borderId="0" xfId="0" applyNumberFormat="1" applyFont="1"/>
    <xf numFmtId="0" fontId="9" fillId="0" borderId="0" xfId="0" applyFont="1"/>
    <xf numFmtId="0" fontId="4" fillId="0" borderId="0" xfId="211"/>
    <xf numFmtId="0" fontId="0" fillId="0" borderId="0" xfId="0" applyAlignment="1">
      <alignment horizontal="right"/>
    </xf>
    <xf numFmtId="164" fontId="1" fillId="0" borderId="0" xfId="27" applyNumberFormat="1" applyFont="1"/>
    <xf numFmtId="4" fontId="1" fillId="2" borderId="0" xfId="27" applyNumberFormat="1" applyFont="1" applyFill="1"/>
    <xf numFmtId="9" fontId="13" fillId="0" borderId="0" xfId="27" applyFont="1" applyAlignment="1">
      <alignment horizontal="left" vertical="center"/>
    </xf>
    <xf numFmtId="9" fontId="12" fillId="0" borderId="0" xfId="27" applyFont="1"/>
    <xf numFmtId="9" fontId="12" fillId="2" borderId="0" xfId="27" applyFont="1" applyFill="1"/>
    <xf numFmtId="9" fontId="13" fillId="0" borderId="0" xfId="27" applyFont="1" applyAlignment="1">
      <alignment horizontal="left"/>
    </xf>
    <xf numFmtId="2" fontId="7" fillId="0" borderId="0" xfId="0" applyNumberFormat="1" applyFont="1" applyFill="1"/>
    <xf numFmtId="2" fontId="0" fillId="0" borderId="0" xfId="0" applyNumberFormat="1" applyFont="1" applyFill="1"/>
    <xf numFmtId="164" fontId="8" fillId="0" borderId="0" xfId="27" applyNumberFormat="1" applyFont="1" applyFill="1"/>
    <xf numFmtId="49" fontId="7" fillId="2" borderId="0" xfId="0" applyNumberFormat="1" applyFont="1" applyFill="1"/>
    <xf numFmtId="2" fontId="0" fillId="0" borderId="0" xfId="0" applyNumberFormat="1" applyFill="1"/>
    <xf numFmtId="1" fontId="7" fillId="0" borderId="0" xfId="0" applyNumberFormat="1" applyFont="1" applyFill="1"/>
    <xf numFmtId="2" fontId="15" fillId="0" borderId="0" xfId="0" applyNumberFormat="1" applyFont="1"/>
    <xf numFmtId="2" fontId="15" fillId="0" borderId="0" xfId="0" applyNumberFormat="1" applyFont="1" applyFill="1"/>
    <xf numFmtId="2" fontId="15" fillId="2" borderId="0" xfId="0" applyNumberFormat="1" applyFont="1" applyFill="1"/>
    <xf numFmtId="4" fontId="7" fillId="2" borderId="0" xfId="27" applyNumberFormat="1" applyFont="1" applyFill="1"/>
  </cellXfs>
  <cellStyles count="403">
    <cellStyle name="Hiperlink" xfId="1" builtinId="8" hidden="1"/>
    <cellStyle name="Hiperlink" xfId="3" builtinId="8" hidden="1"/>
    <cellStyle name="Hiperlink" xfId="5" builtinId="8" hidden="1"/>
    <cellStyle name="Hiperlink" xfId="7" builtinId="8" hidden="1"/>
    <cellStyle name="Hiperlink" xfId="9" builtinId="8" hidden="1"/>
    <cellStyle name="Hiperlink" xfId="11" builtinId="8" hidden="1"/>
    <cellStyle name="Hiperlink" xfId="13" builtinId="8" hidden="1"/>
    <cellStyle name="Hiperlink" xfId="15" builtinId="8" hidden="1"/>
    <cellStyle name="Hiperlink" xfId="17" builtinId="8" hidden="1"/>
    <cellStyle name="Hiperlink" xfId="19" builtinId="8" hidden="1"/>
    <cellStyle name="Hiperlink" xfId="21" builtinId="8" hidden="1"/>
    <cellStyle name="Hiperlink" xfId="23" builtinId="8" hidden="1"/>
    <cellStyle name="Hiperlink" xfId="25" builtinId="8" hidden="1"/>
    <cellStyle name="Hiperlink" xfId="28" builtinId="8" hidden="1"/>
    <cellStyle name="Hiperlink" xfId="30" builtinId="8" hidden="1"/>
    <cellStyle name="Hiperlink" xfId="32" builtinId="8" hidden="1"/>
    <cellStyle name="Hiperlink" xfId="34" builtinId="8" hidden="1"/>
    <cellStyle name="Hiperlink" xfId="36" builtinId="8" hidden="1"/>
    <cellStyle name="Hiperlink" xfId="38" builtinId="8" hidden="1"/>
    <cellStyle name="Hiperlink" xfId="40" builtinId="8" hidden="1"/>
    <cellStyle name="Hiperlink" xfId="42" builtinId="8" hidden="1"/>
    <cellStyle name="Hiperlink" xfId="44" builtinId="8" hidden="1"/>
    <cellStyle name="Hiperlink" xfId="46" builtinId="8" hidden="1"/>
    <cellStyle name="Hiperlink" xfId="48" builtinId="8" hidden="1"/>
    <cellStyle name="Hiperlink" xfId="50" builtinId="8" hidden="1"/>
    <cellStyle name="Hiperlink" xfId="52" builtinId="8" hidden="1"/>
    <cellStyle name="Hiperlink" xfId="54" builtinId="8" hidden="1"/>
    <cellStyle name="Hiperlink" xfId="56" builtinId="8" hidden="1"/>
    <cellStyle name="Hiperlink" xfId="58" builtinId="8" hidden="1"/>
    <cellStyle name="Hiperlink" xfId="60" builtinId="8" hidden="1"/>
    <cellStyle name="Hiperlink" xfId="62" builtinId="8" hidden="1"/>
    <cellStyle name="Hiperlink" xfId="64" builtinId="8" hidden="1"/>
    <cellStyle name="Hiperlink" xfId="66" builtinId="8" hidden="1"/>
    <cellStyle name="Hiperlink" xfId="68" builtinId="8" hidden="1"/>
    <cellStyle name="Hiperlink" xfId="70" builtinId="8" hidden="1"/>
    <cellStyle name="Hiperlink" xfId="72" builtinId="8" hidden="1"/>
    <cellStyle name="Hiperlink" xfId="74" builtinId="8" hidden="1"/>
    <cellStyle name="Hiperlink" xfId="76" builtinId="8" hidden="1"/>
    <cellStyle name="Hiperlink" xfId="78" builtinId="8" hidden="1"/>
    <cellStyle name="Hiperlink" xfId="80" builtinId="8" hidden="1"/>
    <cellStyle name="Hiperlink" xfId="82" builtinId="8" hidden="1"/>
    <cellStyle name="Hiperlink" xfId="84" builtinId="8" hidden="1"/>
    <cellStyle name="Hiperlink" xfId="86" builtinId="8" hidden="1"/>
    <cellStyle name="Hiperlink" xfId="88" builtinId="8" hidden="1"/>
    <cellStyle name="Hiperlink" xfId="90" builtinId="8" hidden="1"/>
    <cellStyle name="Hiperlink" xfId="92" builtinId="8" hidden="1"/>
    <cellStyle name="Hiperlink" xfId="94" builtinId="8" hidden="1"/>
    <cellStyle name="Hiperlink" xfId="96" builtinId="8" hidden="1"/>
    <cellStyle name="Hiperlink" xfId="98" builtinId="8" hidden="1"/>
    <cellStyle name="Hiperlink" xfId="100" builtinId="8" hidden="1"/>
    <cellStyle name="Hiperlink" xfId="102" builtinId="8" hidden="1"/>
    <cellStyle name="Hiperlink" xfId="104" builtinId="8" hidden="1"/>
    <cellStyle name="Hiperlink" xfId="106" builtinId="8" hidden="1"/>
    <cellStyle name="Hiperlink" xfId="108" builtinId="8" hidden="1"/>
    <cellStyle name="Hiperlink" xfId="110" builtinId="8" hidden="1"/>
    <cellStyle name="Hiperlink" xfId="112" builtinId="8" hidden="1"/>
    <cellStyle name="Hiperlink" xfId="114" builtinId="8" hidden="1"/>
    <cellStyle name="Hiperlink" xfId="116" builtinId="8" hidden="1"/>
    <cellStyle name="Hiperlink" xfId="118" builtinId="8" hidden="1"/>
    <cellStyle name="Hiperlink" xfId="120" builtinId="8" hidden="1"/>
    <cellStyle name="Hiperlink" xfId="122" builtinId="8" hidden="1"/>
    <cellStyle name="Hiperlink" xfId="124" builtinId="8" hidden="1"/>
    <cellStyle name="Hiperlink" xfId="126" builtinId="8" hidden="1"/>
    <cellStyle name="Hiperlink" xfId="128" builtinId="8" hidden="1"/>
    <cellStyle name="Hiperlink" xfId="130" builtinId="8" hidden="1"/>
    <cellStyle name="Hiperlink" xfId="132" builtinId="8" hidden="1"/>
    <cellStyle name="Hiperlink" xfId="134" builtinId="8" hidden="1"/>
    <cellStyle name="Hiperlink" xfId="136" builtinId="8" hidden="1"/>
    <cellStyle name="Hiperlink" xfId="138" builtinId="8" hidden="1"/>
    <cellStyle name="Hiperlink" xfId="140" builtinId="8" hidden="1"/>
    <cellStyle name="Hiperlink" xfId="142" builtinId="8" hidden="1"/>
    <cellStyle name="Hiperlink" xfId="144" builtinId="8" hidden="1"/>
    <cellStyle name="Hiperlink" xfId="146" builtinId="8" hidden="1"/>
    <cellStyle name="Hiperlink" xfId="149" builtinId="8" hidden="1"/>
    <cellStyle name="Hiperlink" xfId="151" builtinId="8" hidden="1"/>
    <cellStyle name="Hiperlink" xfId="153" builtinId="8" hidden="1"/>
    <cellStyle name="Hiperlink" xfId="155" builtinId="8" hidden="1"/>
    <cellStyle name="Hiperlink" xfId="157" builtinId="8" hidden="1"/>
    <cellStyle name="Hiperlink" xfId="159" builtinId="8" hidden="1"/>
    <cellStyle name="Hiperlink" xfId="161" builtinId="8" hidden="1"/>
    <cellStyle name="Hiperlink" xfId="163" builtinId="8" hidden="1"/>
    <cellStyle name="Hiperlink" xfId="165" builtinId="8" hidden="1"/>
    <cellStyle name="Hiperlink" xfId="167" builtinId="8" hidden="1"/>
    <cellStyle name="Hiperlink" xfId="169" builtinId="8" hidden="1"/>
    <cellStyle name="Hiperlink" xfId="171" builtinId="8" hidden="1"/>
    <cellStyle name="Hiperlink" xfId="173" builtinId="8" hidden="1"/>
    <cellStyle name="Hiperlink" xfId="175" builtinId="8" hidden="1"/>
    <cellStyle name="Hiperlink" xfId="177" builtinId="8" hidden="1"/>
    <cellStyle name="Hiperlink" xfId="179" builtinId="8" hidden="1"/>
    <cellStyle name="Hiperlink" xfId="181" builtinId="8" hidden="1"/>
    <cellStyle name="Hiperlink" xfId="183" builtinId="8" hidden="1"/>
    <cellStyle name="Hiperlink" xfId="185" builtinId="8" hidden="1"/>
    <cellStyle name="Hiperlink" xfId="187" builtinId="8" hidden="1"/>
    <cellStyle name="Hiperlink" xfId="189" builtinId="8" hidden="1"/>
    <cellStyle name="Hiperlink" xfId="191" builtinId="8" hidden="1"/>
    <cellStyle name="Hiperlink" xfId="193" builtinId="8" hidden="1"/>
    <cellStyle name="Hiperlink" xfId="195" builtinId="8" hidden="1"/>
    <cellStyle name="Hiperlink" xfId="197" builtinId="8" hidden="1"/>
    <cellStyle name="Hiperlink" xfId="199" builtinId="8" hidden="1"/>
    <cellStyle name="Hiperlink" xfId="201" builtinId="8" hidden="1"/>
    <cellStyle name="Hiperlink" xfId="203" builtinId="8" hidden="1"/>
    <cellStyle name="Hiperlink" xfId="205" builtinId="8" hidden="1"/>
    <cellStyle name="Hiperlink" xfId="207" builtinId="8" hidden="1"/>
    <cellStyle name="Hiperlink" xfId="209" builtinId="8" hidden="1"/>
    <cellStyle name="Hiperlink" xfId="211" builtinId="8"/>
    <cellStyle name="Norm." xfId="0" builtinId="0"/>
    <cellStyle name="Odwiedzone hiperłącze" xfId="2" builtinId="9" hidden="1"/>
    <cellStyle name="Odwiedzone hiperłącze" xfId="4" builtinId="9" hidden="1"/>
    <cellStyle name="Odwiedzone hiperłącze" xfId="6" builtinId="9" hidden="1"/>
    <cellStyle name="Odwiedzone hiperłącze" xfId="8" builtinId="9" hidden="1"/>
    <cellStyle name="Odwiedzone hiperłącze" xfId="10" builtinId="9" hidden="1"/>
    <cellStyle name="Odwiedzone hiperłącze" xfId="12" builtinId="9" hidden="1"/>
    <cellStyle name="Odwiedzone hiperłącze" xfId="14" builtinId="9" hidden="1"/>
    <cellStyle name="Odwiedzone hiperłącze" xfId="16" builtinId="9" hidden="1"/>
    <cellStyle name="Odwiedzone hiperłącze" xfId="18" builtinId="9" hidden="1"/>
    <cellStyle name="Odwiedzone hiperłącze" xfId="20" builtinId="9" hidden="1"/>
    <cellStyle name="Odwiedzone hiperłącze" xfId="22" builtinId="9" hidden="1"/>
    <cellStyle name="Odwiedzone hiperłącze" xfId="24" builtinId="9" hidden="1"/>
    <cellStyle name="Odwiedzone hiperłącze" xfId="26" builtinId="9" hidden="1"/>
    <cellStyle name="Odwiedzone hiperłącze" xfId="29" builtinId="9" hidden="1"/>
    <cellStyle name="Odwiedzone hiperłącze" xfId="31" builtinId="9" hidden="1"/>
    <cellStyle name="Odwiedzone hiperłącze" xfId="33" builtinId="9" hidden="1"/>
    <cellStyle name="Odwiedzone hiperłącze" xfId="35" builtinId="9" hidden="1"/>
    <cellStyle name="Odwiedzone hiperłącze" xfId="37" builtinId="9" hidden="1"/>
    <cellStyle name="Odwiedzone hiperłącze" xfId="39" builtinId="9" hidden="1"/>
    <cellStyle name="Odwiedzone hiperłącze" xfId="41" builtinId="9" hidden="1"/>
    <cellStyle name="Odwiedzone hiperłącze" xfId="43" builtinId="9" hidden="1"/>
    <cellStyle name="Odwiedzone hiperłącze" xfId="45" builtinId="9" hidden="1"/>
    <cellStyle name="Odwiedzone hiperłącze" xfId="47" builtinId="9" hidden="1"/>
    <cellStyle name="Odwiedzone hiperłącze" xfId="49" builtinId="9" hidden="1"/>
    <cellStyle name="Odwiedzone hiperłącze" xfId="51" builtinId="9" hidden="1"/>
    <cellStyle name="Odwiedzone hiperłącze" xfId="53" builtinId="9" hidden="1"/>
    <cellStyle name="Odwiedzone hiperłącze" xfId="55" builtinId="9" hidden="1"/>
    <cellStyle name="Odwiedzone hiperłącze" xfId="57" builtinId="9" hidden="1"/>
    <cellStyle name="Odwiedzone hiperłącze" xfId="59" builtinId="9" hidden="1"/>
    <cellStyle name="Odwiedzone hiperłącze" xfId="61" builtinId="9" hidden="1"/>
    <cellStyle name="Odwiedzone hiperłącze" xfId="63" builtinId="9" hidden="1"/>
    <cellStyle name="Odwiedzone hiperłącze" xfId="65" builtinId="9" hidden="1"/>
    <cellStyle name="Odwiedzone hiperłącze" xfId="67" builtinId="9" hidden="1"/>
    <cellStyle name="Odwiedzone hiperłącze" xfId="69" builtinId="9" hidden="1"/>
    <cellStyle name="Odwiedzone hiperłącze" xfId="71" builtinId="9" hidden="1"/>
    <cellStyle name="Odwiedzone hiperłącze" xfId="73" builtinId="9" hidden="1"/>
    <cellStyle name="Odwiedzone hiperłącze" xfId="75" builtinId="9" hidden="1"/>
    <cellStyle name="Odwiedzone hiperłącze" xfId="77" builtinId="9" hidden="1"/>
    <cellStyle name="Odwiedzone hiperłącze" xfId="79" builtinId="9" hidden="1"/>
    <cellStyle name="Odwiedzone hiperłącze" xfId="81" builtinId="9" hidden="1"/>
    <cellStyle name="Odwiedzone hiperłącze" xfId="83" builtinId="9" hidden="1"/>
    <cellStyle name="Odwiedzone hiperłącze" xfId="85" builtinId="9" hidden="1"/>
    <cellStyle name="Odwiedzone hiperłącze" xfId="87" builtinId="9" hidden="1"/>
    <cellStyle name="Odwiedzone hiperłącze" xfId="89" builtinId="9" hidden="1"/>
    <cellStyle name="Odwiedzone hiperłącze" xfId="91" builtinId="9" hidden="1"/>
    <cellStyle name="Odwiedzone hiperłącze" xfId="93" builtinId="9" hidden="1"/>
    <cellStyle name="Odwiedzone hiperłącze" xfId="95" builtinId="9" hidden="1"/>
    <cellStyle name="Odwiedzone hiperłącze" xfId="97" builtinId="9" hidden="1"/>
    <cellStyle name="Odwiedzone hiperłącze" xfId="99" builtinId="9" hidden="1"/>
    <cellStyle name="Odwiedzone hiperłącze" xfId="101" builtinId="9" hidden="1"/>
    <cellStyle name="Odwiedzone hiperłącze" xfId="103" builtinId="9" hidden="1"/>
    <cellStyle name="Odwiedzone hiperłącze" xfId="105" builtinId="9" hidden="1"/>
    <cellStyle name="Odwiedzone hiperłącze" xfId="107" builtinId="9" hidden="1"/>
    <cellStyle name="Odwiedzone hiperłącze" xfId="109" builtinId="9" hidden="1"/>
    <cellStyle name="Odwiedzone hiperłącze" xfId="111" builtinId="9" hidden="1"/>
    <cellStyle name="Odwiedzone hiperłącze" xfId="113" builtinId="9" hidden="1"/>
    <cellStyle name="Odwiedzone hiperłącze" xfId="115" builtinId="9" hidden="1"/>
    <cellStyle name="Odwiedzone hiperłącze" xfId="117" builtinId="9" hidden="1"/>
    <cellStyle name="Odwiedzone hiperłącze" xfId="119" builtinId="9" hidden="1"/>
    <cellStyle name="Odwiedzone hiperłącze" xfId="121" builtinId="9" hidden="1"/>
    <cellStyle name="Odwiedzone hiperłącze" xfId="123" builtinId="9" hidden="1"/>
    <cellStyle name="Odwiedzone hiperłącze" xfId="125" builtinId="9" hidden="1"/>
    <cellStyle name="Odwiedzone hiperłącze" xfId="127" builtinId="9" hidden="1"/>
    <cellStyle name="Odwiedzone hiperłącze" xfId="129" builtinId="9" hidden="1"/>
    <cellStyle name="Odwiedzone hiperłącze" xfId="131" builtinId="9" hidden="1"/>
    <cellStyle name="Odwiedzone hiperłącze" xfId="133" builtinId="9" hidden="1"/>
    <cellStyle name="Odwiedzone hiperłącze" xfId="135" builtinId="9" hidden="1"/>
    <cellStyle name="Odwiedzone hiperłącze" xfId="137" builtinId="9" hidden="1"/>
    <cellStyle name="Odwiedzone hiperłącze" xfId="139" builtinId="9" hidden="1"/>
    <cellStyle name="Odwiedzone hiperłącze" xfId="141" builtinId="9" hidden="1"/>
    <cellStyle name="Odwiedzone hiperłącze" xfId="143" builtinId="9" hidden="1"/>
    <cellStyle name="Odwiedzone hiperłącze" xfId="145" builtinId="9" hidden="1"/>
    <cellStyle name="Odwiedzone hiperłącze" xfId="147" builtinId="9" hidden="1"/>
    <cellStyle name="Odwiedzone hiperłącze" xfId="150" builtinId="9" hidden="1"/>
    <cellStyle name="Odwiedzone hiperłącze" xfId="152" builtinId="9" hidden="1"/>
    <cellStyle name="Odwiedzone hiperłącze" xfId="154" builtinId="9" hidden="1"/>
    <cellStyle name="Odwiedzone hiperłącze" xfId="156" builtinId="9" hidden="1"/>
    <cellStyle name="Odwiedzone hiperłącze" xfId="158" builtinId="9" hidden="1"/>
    <cellStyle name="Odwiedzone hiperłącze" xfId="160" builtinId="9" hidden="1"/>
    <cellStyle name="Odwiedzone hiperłącze" xfId="162" builtinId="9" hidden="1"/>
    <cellStyle name="Odwiedzone hiperłącze" xfId="164" builtinId="9" hidden="1"/>
    <cellStyle name="Odwiedzone hiperłącze" xfId="166" builtinId="9" hidden="1"/>
    <cellStyle name="Odwiedzone hiperłącze" xfId="168" builtinId="9" hidden="1"/>
    <cellStyle name="Odwiedzone hiperłącze" xfId="170" builtinId="9" hidden="1"/>
    <cellStyle name="Odwiedzone hiperłącze" xfId="172" builtinId="9" hidden="1"/>
    <cellStyle name="Odwiedzone hiperłącze" xfId="174" builtinId="9" hidden="1"/>
    <cellStyle name="Odwiedzone hiperłącze" xfId="176" builtinId="9" hidden="1"/>
    <cellStyle name="Odwiedzone hiperłącze" xfId="178" builtinId="9" hidden="1"/>
    <cellStyle name="Odwiedzone hiperłącze" xfId="180" builtinId="9" hidden="1"/>
    <cellStyle name="Odwiedzone hiperłącze" xfId="182" builtinId="9" hidden="1"/>
    <cellStyle name="Odwiedzone hiperłącze" xfId="184" builtinId="9" hidden="1"/>
    <cellStyle name="Odwiedzone hiperłącze" xfId="186" builtinId="9" hidden="1"/>
    <cellStyle name="Odwiedzone hiperłącze" xfId="188" builtinId="9" hidden="1"/>
    <cellStyle name="Odwiedzone hiperłącze" xfId="190" builtinId="9" hidden="1"/>
    <cellStyle name="Odwiedzone hiperłącze" xfId="192" builtinId="9" hidden="1"/>
    <cellStyle name="Odwiedzone hiperłącze" xfId="194" builtinId="9" hidden="1"/>
    <cellStyle name="Odwiedzone hiperłącze" xfId="196" builtinId="9" hidden="1"/>
    <cellStyle name="Odwiedzone hiperłącze" xfId="198" builtinId="9" hidden="1"/>
    <cellStyle name="Odwiedzone hiperłącze" xfId="200" builtinId="9" hidden="1"/>
    <cellStyle name="Odwiedzone hiperłącze" xfId="202" builtinId="9" hidden="1"/>
    <cellStyle name="Odwiedzone hiperłącze" xfId="204" builtinId="9" hidden="1"/>
    <cellStyle name="Odwiedzone hiperłącze" xfId="206" builtinId="9" hidden="1"/>
    <cellStyle name="Odwiedzone hiperłącze" xfId="208" builtinId="9" hidden="1"/>
    <cellStyle name="Odwiedzone hiperłącze" xfId="210" builtinId="9" hidden="1"/>
    <cellStyle name="Odwiedzone hiperłącze" xfId="212" builtinId="9" hidden="1"/>
    <cellStyle name="Odwiedzone hiperłącze" xfId="213" builtinId="9" hidden="1"/>
    <cellStyle name="Odwiedzone hiperłącze" xfId="214" builtinId="9" hidden="1"/>
    <cellStyle name="Odwiedzone hiperłącze" xfId="215" builtinId="9" hidden="1"/>
    <cellStyle name="Odwiedzone hiperłącze" xfId="216" builtinId="9" hidden="1"/>
    <cellStyle name="Odwiedzone hiperłącze" xfId="217" builtinId="9" hidden="1"/>
    <cellStyle name="Odwiedzone hiperłącze" xfId="218" builtinId="9" hidden="1"/>
    <cellStyle name="Odwiedzone hiperłącze" xfId="219" builtinId="9" hidden="1"/>
    <cellStyle name="Odwiedzone hiperłącze" xfId="220" builtinId="9" hidden="1"/>
    <cellStyle name="Odwiedzone hiperłącze" xfId="221" builtinId="9" hidden="1"/>
    <cellStyle name="Odwiedzone hiperłącze" xfId="222" builtinId="9" hidden="1"/>
    <cellStyle name="Odwiedzone hiperłącze" xfId="223" builtinId="9" hidden="1"/>
    <cellStyle name="Odwiedzone hiperłącze" xfId="224" builtinId="9" hidden="1"/>
    <cellStyle name="Odwiedzone hiperłącze" xfId="225" builtinId="9" hidden="1"/>
    <cellStyle name="Odwiedzone hiperłącze" xfId="226" builtinId="9" hidden="1"/>
    <cellStyle name="Odwiedzone hiperłącze" xfId="227" builtinId="9" hidden="1"/>
    <cellStyle name="Odwiedzone hiperłącze" xfId="228" builtinId="9" hidden="1"/>
    <cellStyle name="Odwiedzone hiperłącze" xfId="229" builtinId="9" hidden="1"/>
    <cellStyle name="Odwiedzone hiperłącze" xfId="230" builtinId="9" hidden="1"/>
    <cellStyle name="Odwiedzone hiperłącze" xfId="231" builtinId="9" hidden="1"/>
    <cellStyle name="Odwiedzone hiperłącze" xfId="232" builtinId="9" hidden="1"/>
    <cellStyle name="Odwiedzone hiperłącze" xfId="233" builtinId="9" hidden="1"/>
    <cellStyle name="Odwiedzone hiperłącze" xfId="234" builtinId="9" hidden="1"/>
    <cellStyle name="Odwiedzone hiperłącze" xfId="235" builtinId="9" hidden="1"/>
    <cellStyle name="Odwiedzone hiperłącze" xfId="236" builtinId="9" hidden="1"/>
    <cellStyle name="Odwiedzone hiperłącze" xfId="237" builtinId="9" hidden="1"/>
    <cellStyle name="Odwiedzone hiperłącze" xfId="238" builtinId="9" hidden="1"/>
    <cellStyle name="Odwiedzone hiperłącze" xfId="239" builtinId="9" hidden="1"/>
    <cellStyle name="Odwiedzone hiperłącze" xfId="240" builtinId="9" hidden="1"/>
    <cellStyle name="Odwiedzone hiperłącze" xfId="241" builtinId="9" hidden="1"/>
    <cellStyle name="Odwiedzone hiperłącze" xfId="242" builtinId="9" hidden="1"/>
    <cellStyle name="Odwiedzone hiperłącze" xfId="243" builtinId="9" hidden="1"/>
    <cellStyle name="Odwiedzone hiperłącze" xfId="244" builtinId="9" hidden="1"/>
    <cellStyle name="Odwiedzone hiperłącze" xfId="245" builtinId="9" hidden="1"/>
    <cellStyle name="Odwiedzone hiperłącze" xfId="246" builtinId="9" hidden="1"/>
    <cellStyle name="Odwiedzone hiperłącze" xfId="247" builtinId="9" hidden="1"/>
    <cellStyle name="Odwiedzone hiperłącze" xfId="248" builtinId="9" hidden="1"/>
    <cellStyle name="Odwiedzone hiperłącze" xfId="249" builtinId="9" hidden="1"/>
    <cellStyle name="Odwiedzone hiperłącze" xfId="250" builtinId="9" hidden="1"/>
    <cellStyle name="Odwiedzone hiperłącze" xfId="251" builtinId="9" hidden="1"/>
    <cellStyle name="Odwiedzone hiperłącze" xfId="252" builtinId="9" hidden="1"/>
    <cellStyle name="Odwiedzone hiperłącze" xfId="253" builtinId="9" hidden="1"/>
    <cellStyle name="Odwiedzone hiperłącze" xfId="254" builtinId="9" hidden="1"/>
    <cellStyle name="Odwiedzone hiperłącze" xfId="255" builtinId="9" hidden="1"/>
    <cellStyle name="Odwiedzone hiperłącze" xfId="256" builtinId="9" hidden="1"/>
    <cellStyle name="Odwiedzone hiperłącze" xfId="257" builtinId="9" hidden="1"/>
    <cellStyle name="Odwiedzone hiperłącze" xfId="258" builtinId="9" hidden="1"/>
    <cellStyle name="Odwiedzone hiperłącze" xfId="259" builtinId="9" hidden="1"/>
    <cellStyle name="Odwiedzone hiperłącze" xfId="260" builtinId="9" hidden="1"/>
    <cellStyle name="Odwiedzone hiperłącze" xfId="261" builtinId="9" hidden="1"/>
    <cellStyle name="Odwiedzone hiperłącze" xfId="262" builtinId="9" hidden="1"/>
    <cellStyle name="Odwiedzone hiperłącze" xfId="263" builtinId="9" hidden="1"/>
    <cellStyle name="Odwiedzone hiperłącze" xfId="264" builtinId="9" hidden="1"/>
    <cellStyle name="Odwiedzone hiperłącze" xfId="265" builtinId="9" hidden="1"/>
    <cellStyle name="Odwiedzone hiperłącze" xfId="266" builtinId="9" hidden="1"/>
    <cellStyle name="Odwiedzone hiperłącze" xfId="267" builtinId="9" hidden="1"/>
    <cellStyle name="Odwiedzone hiperłącze" xfId="268" builtinId="9" hidden="1"/>
    <cellStyle name="Odwiedzone hiperłącze" xfId="269" builtinId="9" hidden="1"/>
    <cellStyle name="Odwiedzone hiperłącze" xfId="270" builtinId="9" hidden="1"/>
    <cellStyle name="Odwiedzone hiperłącze" xfId="271" builtinId="9" hidden="1"/>
    <cellStyle name="Odwiedzone hiperłącze" xfId="272" builtinId="9" hidden="1"/>
    <cellStyle name="Odwiedzone hiperłącze" xfId="273" builtinId="9" hidden="1"/>
    <cellStyle name="Odwiedzone hiperłącze" xfId="274" builtinId="9" hidden="1"/>
    <cellStyle name="Odwiedzone hiperłącze" xfId="275" builtinId="9" hidden="1"/>
    <cellStyle name="Odwiedzone hiperłącze" xfId="276" builtinId="9" hidden="1"/>
    <cellStyle name="Odwiedzone hiperłącze" xfId="277" builtinId="9" hidden="1"/>
    <cellStyle name="Odwiedzone hiperłącze" xfId="278" builtinId="9" hidden="1"/>
    <cellStyle name="Odwiedzone hiperłącze" xfId="279" builtinId="9" hidden="1"/>
    <cellStyle name="Odwiedzone hiperłącze" xfId="280" builtinId="9" hidden="1"/>
    <cellStyle name="Odwiedzone hiperłącze" xfId="281" builtinId="9" hidden="1"/>
    <cellStyle name="Odwiedzone hiperłącze" xfId="282" builtinId="9" hidden="1"/>
    <cellStyle name="Odwiedzone hiperłącze" xfId="283" builtinId="9" hidden="1"/>
    <cellStyle name="Odwiedzone hiperłącze" xfId="284" builtinId="9" hidden="1"/>
    <cellStyle name="Odwiedzone hiperłącze" xfId="285" builtinId="9" hidden="1"/>
    <cellStyle name="Odwiedzone hiperłącze" xfId="286" builtinId="9" hidden="1"/>
    <cellStyle name="Odwiedzone hiperłącze" xfId="287" builtinId="9" hidden="1"/>
    <cellStyle name="Odwiedzone hiperłącze" xfId="288" builtinId="9" hidden="1"/>
    <cellStyle name="Odwiedzone hiperłącze" xfId="289" builtinId="9" hidden="1"/>
    <cellStyle name="Odwiedzone hiperłącze" xfId="290" builtinId="9" hidden="1"/>
    <cellStyle name="Odwiedzone hiperłącze" xfId="291" builtinId="9" hidden="1"/>
    <cellStyle name="Odwiedzone hiperłącze" xfId="292" builtinId="9" hidden="1"/>
    <cellStyle name="Odwiedzone hiperłącze" xfId="293" builtinId="9" hidden="1"/>
    <cellStyle name="Odwiedzone hiperłącze" xfId="294" builtinId="9" hidden="1"/>
    <cellStyle name="Odwiedzone hiperłącze" xfId="295" builtinId="9" hidden="1"/>
    <cellStyle name="Odwiedzone hiperłącze" xfId="296" builtinId="9" hidden="1"/>
    <cellStyle name="Odwiedzone hiperłącze" xfId="297" builtinId="9" hidden="1"/>
    <cellStyle name="Odwiedzone hiperłącze" xfId="298" builtinId="9" hidden="1"/>
    <cellStyle name="Odwiedzone hiperłącze" xfId="299" builtinId="9" hidden="1"/>
    <cellStyle name="Odwiedzone hiperłącze" xfId="300" builtinId="9" hidden="1"/>
    <cellStyle name="Odwiedzone hiperłącze" xfId="301" builtinId="9" hidden="1"/>
    <cellStyle name="Odwiedzone hiperłącze" xfId="302" builtinId="9" hidden="1"/>
    <cellStyle name="Odwiedzone hiperłącze" xfId="303" builtinId="9" hidden="1"/>
    <cellStyle name="Odwiedzone hiperłącze" xfId="304" builtinId="9" hidden="1"/>
    <cellStyle name="Odwiedzone hiperłącze" xfId="305" builtinId="9" hidden="1"/>
    <cellStyle name="Odwiedzone hiperłącze" xfId="306" builtinId="9" hidden="1"/>
    <cellStyle name="Odwiedzone hiperłącze" xfId="307" builtinId="9" hidden="1"/>
    <cellStyle name="Odwiedzone hiperłącze" xfId="308" builtinId="9" hidden="1"/>
    <cellStyle name="Odwiedzone hiperłącze" xfId="309" builtinId="9" hidden="1"/>
    <cellStyle name="Odwiedzone hiperłącze" xfId="310" builtinId="9" hidden="1"/>
    <cellStyle name="Odwiedzone hiperłącze" xfId="311" builtinId="9" hidden="1"/>
    <cellStyle name="Odwiedzone hiperłącze" xfId="312" builtinId="9" hidden="1"/>
    <cellStyle name="Odwiedzone hiperłącze" xfId="313" builtinId="9" hidden="1"/>
    <cellStyle name="Odwiedzone hiperłącze" xfId="314" builtinId="9" hidden="1"/>
    <cellStyle name="Odwiedzone hiperłącze" xfId="315" builtinId="9" hidden="1"/>
    <cellStyle name="Odwiedzone hiperłącze" xfId="316" builtinId="9" hidden="1"/>
    <cellStyle name="Odwiedzone hiperłącze" xfId="317" builtinId="9" hidden="1"/>
    <cellStyle name="Odwiedzone hiperłącze" xfId="318" builtinId="9" hidden="1"/>
    <cellStyle name="Odwiedzone hiperłącze" xfId="319" builtinId="9" hidden="1"/>
    <cellStyle name="Odwiedzone hiperłącze" xfId="320" builtinId="9" hidden="1"/>
    <cellStyle name="Odwiedzone hiperłącze" xfId="321" builtinId="9" hidden="1"/>
    <cellStyle name="Odwiedzone hiperłącze" xfId="322" builtinId="9" hidden="1"/>
    <cellStyle name="Odwiedzone hiperłącze" xfId="323" builtinId="9" hidden="1"/>
    <cellStyle name="Odwiedzone hiperłącze" xfId="324" builtinId="9" hidden="1"/>
    <cellStyle name="Odwiedzone hiperłącze" xfId="325" builtinId="9" hidden="1"/>
    <cellStyle name="Odwiedzone hiperłącze" xfId="326" builtinId="9" hidden="1"/>
    <cellStyle name="Odwiedzone hiperłącze" xfId="327" builtinId="9" hidden="1"/>
    <cellStyle name="Odwiedzone hiperłącze" xfId="328" builtinId="9" hidden="1"/>
    <cellStyle name="Odwiedzone hiperłącze" xfId="329" builtinId="9" hidden="1"/>
    <cellStyle name="Odwiedzone hiperłącze" xfId="330" builtinId="9" hidden="1"/>
    <cellStyle name="Odwiedzone hiperłącze" xfId="331" builtinId="9" hidden="1"/>
    <cellStyle name="Odwiedzone hiperłącze" xfId="332" builtinId="9" hidden="1"/>
    <cellStyle name="Odwiedzone hiperłącze" xfId="333" builtinId="9" hidden="1"/>
    <cellStyle name="Odwiedzone hiperłącze" xfId="334" builtinId="9" hidden="1"/>
    <cellStyle name="Odwiedzone hiperłącze" xfId="335" builtinId="9" hidden="1"/>
    <cellStyle name="Odwiedzone hiperłącze" xfId="336" builtinId="9" hidden="1"/>
    <cellStyle name="Odwiedzone hiperłącze" xfId="337" builtinId="9" hidden="1"/>
    <cellStyle name="Odwiedzone hiperłącze" xfId="338" builtinId="9" hidden="1"/>
    <cellStyle name="Odwiedzone hiperłącze" xfId="339" builtinId="9" hidden="1"/>
    <cellStyle name="Odwiedzone hiperłącze" xfId="340" builtinId="9" hidden="1"/>
    <cellStyle name="Odwiedzone hiperłącze" xfId="341" builtinId="9" hidden="1"/>
    <cellStyle name="Odwiedzone hiperłącze" xfId="342" builtinId="9" hidden="1"/>
    <cellStyle name="Odwiedzone hiperłącze" xfId="343" builtinId="9" hidden="1"/>
    <cellStyle name="Odwiedzone hiperłącze" xfId="344" builtinId="9" hidden="1"/>
    <cellStyle name="Odwiedzone hiperłącze" xfId="345" builtinId="9" hidden="1"/>
    <cellStyle name="Odwiedzone hiperłącze" xfId="346" builtinId="9" hidden="1"/>
    <cellStyle name="Odwiedzone hiperłącze" xfId="347" builtinId="9" hidden="1"/>
    <cellStyle name="Odwiedzone hiperłącze" xfId="348" builtinId="9" hidden="1"/>
    <cellStyle name="Odwiedzone hiperłącze" xfId="349" builtinId="9" hidden="1"/>
    <cellStyle name="Odwiedzone hiperłącze" xfId="350" builtinId="9" hidden="1"/>
    <cellStyle name="Odwiedzone hiperłącze" xfId="351" builtinId="9" hidden="1"/>
    <cellStyle name="Odwiedzone hiperłącze" xfId="352" builtinId="9" hidden="1"/>
    <cellStyle name="Odwiedzone hiperłącze" xfId="353" builtinId="9" hidden="1"/>
    <cellStyle name="Odwiedzone hiperłącze" xfId="354" builtinId="9" hidden="1"/>
    <cellStyle name="Odwiedzone hiperłącze" xfId="355" builtinId="9" hidden="1"/>
    <cellStyle name="Odwiedzone hiperłącze" xfId="356" builtinId="9" hidden="1"/>
    <cellStyle name="Odwiedzone hiperłącze" xfId="357" builtinId="9" hidden="1"/>
    <cellStyle name="Odwiedzone hiperłącze" xfId="358" builtinId="9" hidden="1"/>
    <cellStyle name="Odwiedzone hiperłącze" xfId="359" builtinId="9" hidden="1"/>
    <cellStyle name="Odwiedzone hiperłącze" xfId="360" builtinId="9" hidden="1"/>
    <cellStyle name="Odwiedzone hiperłącze" xfId="361" builtinId="9" hidden="1"/>
    <cellStyle name="Odwiedzone hiperłącze" xfId="362" builtinId="9" hidden="1"/>
    <cellStyle name="Odwiedzone hiperłącze" xfId="363" builtinId="9" hidden="1"/>
    <cellStyle name="Odwiedzone hiperłącze" xfId="364" builtinId="9" hidden="1"/>
    <cellStyle name="Odwiedzone hiperłącze" xfId="365" builtinId="9" hidden="1"/>
    <cellStyle name="Odwiedzone hiperłącze" xfId="366" builtinId="9" hidden="1"/>
    <cellStyle name="Odwiedzone hiperłącze" xfId="367" builtinId="9" hidden="1"/>
    <cellStyle name="Odwiedzone hiperłącze" xfId="368" builtinId="9" hidden="1"/>
    <cellStyle name="Odwiedzone hiperłącze" xfId="369" builtinId="9" hidden="1"/>
    <cellStyle name="Odwiedzone hiperłącze" xfId="370" builtinId="9" hidden="1"/>
    <cellStyle name="Odwiedzone hiperłącze" xfId="371" builtinId="9" hidden="1"/>
    <cellStyle name="Odwiedzone hiperłącze" xfId="372" builtinId="9" hidden="1"/>
    <cellStyle name="Odwiedzone hiperłącze" xfId="373" builtinId="9" hidden="1"/>
    <cellStyle name="Odwiedzone hiperłącze" xfId="374" builtinId="9" hidden="1"/>
    <cellStyle name="Odwiedzone hiperłącze" xfId="375" builtinId="9" hidden="1"/>
    <cellStyle name="Odwiedzone hiperłącze" xfId="376" builtinId="9" hidden="1"/>
    <cellStyle name="Odwiedzone hiperłącze" xfId="377" builtinId="9" hidden="1"/>
    <cellStyle name="Odwiedzone hiperłącze" xfId="378" builtinId="9" hidden="1"/>
    <cellStyle name="Odwiedzone hiperłącze" xfId="379" builtinId="9" hidden="1"/>
    <cellStyle name="Odwiedzone hiperłącze" xfId="380" builtinId="9" hidden="1"/>
    <cellStyle name="Odwiedzone hiperłącze" xfId="381" builtinId="9" hidden="1"/>
    <cellStyle name="Odwiedzone hiperłącze" xfId="382" builtinId="9" hidden="1"/>
    <cellStyle name="Odwiedzone hiperłącze" xfId="383" builtinId="9" hidden="1"/>
    <cellStyle name="Odwiedzone hiperłącze" xfId="384" builtinId="9" hidden="1"/>
    <cellStyle name="Odwiedzone hiperłącze" xfId="385" builtinId="9" hidden="1"/>
    <cellStyle name="Odwiedzone hiperłącze" xfId="386" builtinId="9" hidden="1"/>
    <cellStyle name="Odwiedzone hiperłącze" xfId="387" builtinId="9" hidden="1"/>
    <cellStyle name="Odwiedzone hiperłącze" xfId="388" builtinId="9" hidden="1"/>
    <cellStyle name="Odwiedzone hiperłącze" xfId="389" builtinId="9" hidden="1"/>
    <cellStyle name="Odwiedzone hiperłącze" xfId="390" builtinId="9" hidden="1"/>
    <cellStyle name="Odwiedzone hiperłącze" xfId="391" builtinId="9" hidden="1"/>
    <cellStyle name="Odwiedzone hiperłącze" xfId="392" builtinId="9" hidden="1"/>
    <cellStyle name="Odwiedzone hiperłącze" xfId="393" builtinId="9" hidden="1"/>
    <cellStyle name="Odwiedzone hiperłącze" xfId="394" builtinId="9" hidden="1"/>
    <cellStyle name="Odwiedzone hiperłącze" xfId="395" builtinId="9" hidden="1"/>
    <cellStyle name="Odwiedzone hiperłącze" xfId="396" builtinId="9" hidden="1"/>
    <cellStyle name="Odwiedzone hiperłącze" xfId="397" builtinId="9" hidden="1"/>
    <cellStyle name="Odwiedzone hiperłącze" xfId="398" builtinId="9" hidden="1"/>
    <cellStyle name="Odwiedzone hiperłącze" xfId="399" builtinId="9" hidden="1"/>
    <cellStyle name="Odwiedzone hiperłącze" xfId="400" builtinId="9" hidden="1"/>
    <cellStyle name="Odwiedzone hiperłącze" xfId="401" builtinId="9" hidden="1"/>
    <cellStyle name="Odwiedzone hiperłącze" xfId="402" builtinId="9" hidden="1"/>
    <cellStyle name="Procentowy" xfId="27" builtinId="5"/>
    <cellStyle name="Procentowy 2" xfId="148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2280803</xdr:colOff>
      <xdr:row>6</xdr:row>
      <xdr:rowOff>139700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11003" cy="135890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</xdr:row>
      <xdr:rowOff>127000</xdr:rowOff>
    </xdr:from>
    <xdr:to>
      <xdr:col>8</xdr:col>
      <xdr:colOff>622300</xdr:colOff>
      <xdr:row>5</xdr:row>
      <xdr:rowOff>27000</xdr:rowOff>
    </xdr:to>
    <xdr:sp macro="" textlink="">
      <xdr:nvSpPr>
        <xdr:cNvPr id="3" name="PoleTekstow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2781300" y="330200"/>
          <a:ext cx="5854700" cy="712800"/>
        </a:xfrm>
        <a:prstGeom prst="rect">
          <a:avLst/>
        </a:prstGeom>
        <a:solidFill>
          <a:schemeClr val="accen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pl-PL" sz="4000" b="1">
              <a:solidFill>
                <a:schemeClr val="bg1"/>
              </a:solidFill>
            </a:rPr>
            <a:t>Spreadsheet </a:t>
          </a:r>
        </a:p>
      </xdr:txBody>
    </xdr:sp>
    <xdr:clientData/>
  </xdr:twoCellAnchor>
  <xdr:twoCellAnchor>
    <xdr:from>
      <xdr:col>2</xdr:col>
      <xdr:colOff>0</xdr:colOff>
      <xdr:row>5</xdr:row>
      <xdr:rowOff>177800</xdr:rowOff>
    </xdr:from>
    <xdr:to>
      <xdr:col>8</xdr:col>
      <xdr:colOff>622300</xdr:colOff>
      <xdr:row>9</xdr:row>
      <xdr:rowOff>77800</xdr:rowOff>
    </xdr:to>
    <xdr:sp macro="" textlink="">
      <xdr:nvSpPr>
        <xdr:cNvPr id="4" name="PoleTekstow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2781300" y="1193800"/>
          <a:ext cx="5854700" cy="712800"/>
        </a:xfrm>
        <a:prstGeom prst="rect">
          <a:avLst/>
        </a:prstGeom>
        <a:solidFill>
          <a:schemeClr val="accen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pl-PL" sz="2800">
              <a:solidFill>
                <a:schemeClr val="bg1"/>
              </a:solidFill>
            </a:rPr>
            <a:t>Stan na dzień: 30.9.2017.</a:t>
          </a:r>
        </a:p>
      </xdr:txBody>
    </xdr:sp>
    <xdr:clientData/>
  </xdr:twoCellAnchor>
  <xdr:twoCellAnchor>
    <xdr:from>
      <xdr:col>1</xdr:col>
      <xdr:colOff>25400</xdr:colOff>
      <xdr:row>10</xdr:row>
      <xdr:rowOff>50800</xdr:rowOff>
    </xdr:from>
    <xdr:to>
      <xdr:col>8</xdr:col>
      <xdr:colOff>622300</xdr:colOff>
      <xdr:row>15</xdr:row>
      <xdr:rowOff>154000</xdr:rowOff>
    </xdr:to>
    <xdr:sp macro="" textlink="">
      <xdr:nvSpPr>
        <xdr:cNvPr id="5" name="PoleTekstowe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355600" y="2082800"/>
          <a:ext cx="8280400" cy="71280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r>
            <a:rPr lang="pl-PL" sz="1050">
              <a:solidFill>
                <a:schemeClr val="tx2"/>
              </a:solidFill>
            </a:rPr>
            <a:t>Niniejszy</a:t>
          </a:r>
          <a:r>
            <a:rPr lang="pl-PL" sz="1050" baseline="0">
              <a:solidFill>
                <a:schemeClr val="tx2"/>
              </a:solidFill>
            </a:rPr>
            <a:t> dokument ma charakter pomocniczy. Zespół relacji inwestorskich LUG S.A. dokłada staranności, aby zawarte w nim dane były dokładne, jednak nie może zagwarantować ich poprawności. Dane w factsheecie są wprowadzone bezpośrednio z opublikowanych raportów okresowych za dany okres, dlatego mogą występować różnice np. pomiędzy sumą danych za cztery kwartały danego roku oraz danymi pochodzącymi z raportu rocznego za ten rok. Podstawowym i głównym źródełem danych na temat LUG S.A., Grupy Kapitałowej LUG S.A., wyników finansowych i danych operacyjnych są dokumenty informacyjne, prospekty emisyjne, raporty okresowe oraz raporty bieżące podawane przez spółkę do publicznej wiadomości za pośrednictwem systemów ESPI i EBI oraz strony internetowej spółki.</a:t>
          </a:r>
          <a:endParaRPr lang="pl-PL" sz="1050">
            <a:solidFill>
              <a:schemeClr val="tx2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LUG">
      <a:dk1>
        <a:srgbClr val="000000"/>
      </a:dk1>
      <a:lt1>
        <a:srgbClr val="FFFFFF"/>
      </a:lt1>
      <a:dk2>
        <a:srgbClr val="676767"/>
      </a:dk2>
      <a:lt2>
        <a:srgbClr val="FFFFFF"/>
      </a:lt2>
      <a:accent1>
        <a:srgbClr val="DA241D"/>
      </a:accent1>
      <a:accent2>
        <a:srgbClr val="676767"/>
      </a:accent2>
      <a:accent3>
        <a:srgbClr val="676767"/>
      </a:accent3>
      <a:accent4>
        <a:srgbClr val="919191"/>
      </a:accent4>
      <a:accent5>
        <a:srgbClr val="BBBBBB"/>
      </a:accent5>
      <a:accent6>
        <a:srgbClr val="E0E0E0"/>
      </a:accent6>
      <a:hlink>
        <a:srgbClr val="000000"/>
      </a:hlink>
      <a:folHlink>
        <a:srgbClr val="676767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7:E32"/>
  <sheetViews>
    <sheetView showGridLines="0" tabSelected="1" workbookViewId="0"/>
  </sheetViews>
  <sheetFormatPr baseColWidth="10" defaultColWidth="10.85546875" defaultRowHeight="16" x14ac:dyDescent="0.2"/>
  <cols>
    <col min="1" max="1" width="3.7109375" customWidth="1"/>
    <col min="2" max="2" width="27.5703125" bestFit="1" customWidth="1"/>
    <col min="3" max="3" width="3.7109375" customWidth="1"/>
    <col min="4" max="4" width="12.5703125" bestFit="1" customWidth="1"/>
    <col min="5" max="5" width="10.42578125" bestFit="1" customWidth="1"/>
  </cols>
  <sheetData>
    <row r="17" spans="2:5" s="22" customFormat="1" x14ac:dyDescent="0.2">
      <c r="B17" s="22" t="s">
        <v>133</v>
      </c>
    </row>
    <row r="19" spans="2:5" x14ac:dyDescent="0.2">
      <c r="B19" t="s">
        <v>138</v>
      </c>
      <c r="D19" s="25" t="s">
        <v>136</v>
      </c>
      <c r="E19" s="25" t="s">
        <v>137</v>
      </c>
    </row>
    <row r="20" spans="2:5" x14ac:dyDescent="0.2">
      <c r="B20" s="25" t="s">
        <v>49</v>
      </c>
    </row>
    <row r="21" spans="2:5" x14ac:dyDescent="0.2">
      <c r="B21" t="s">
        <v>139</v>
      </c>
      <c r="D21" s="25" t="s">
        <v>136</v>
      </c>
      <c r="E21" s="25" t="s">
        <v>137</v>
      </c>
    </row>
    <row r="22" spans="2:5" x14ac:dyDescent="0.2">
      <c r="B22" s="25" t="s">
        <v>72</v>
      </c>
    </row>
    <row r="23" spans="2:5" x14ac:dyDescent="0.2">
      <c r="B23" s="25" t="s">
        <v>134</v>
      </c>
    </row>
    <row r="24" spans="2:5" x14ac:dyDescent="0.2">
      <c r="B24" s="25" t="s">
        <v>135</v>
      </c>
    </row>
    <row r="26" spans="2:5" x14ac:dyDescent="0.2">
      <c r="B26" s="22" t="s">
        <v>140</v>
      </c>
    </row>
    <row r="28" spans="2:5" x14ac:dyDescent="0.2">
      <c r="B28" s="26" t="s">
        <v>141</v>
      </c>
      <c r="D28" t="s">
        <v>142</v>
      </c>
    </row>
    <row r="29" spans="2:5" x14ac:dyDescent="0.2">
      <c r="B29" s="26" t="s">
        <v>143</v>
      </c>
      <c r="D29" t="s">
        <v>146</v>
      </c>
    </row>
    <row r="30" spans="2:5" x14ac:dyDescent="0.2">
      <c r="B30" s="26" t="s">
        <v>144</v>
      </c>
      <c r="D30" t="s">
        <v>150</v>
      </c>
    </row>
    <row r="31" spans="2:5" x14ac:dyDescent="0.2">
      <c r="B31" s="26" t="s">
        <v>145</v>
      </c>
      <c r="D31" t="s">
        <v>147</v>
      </c>
    </row>
    <row r="32" spans="2:5" x14ac:dyDescent="0.2">
      <c r="B32" s="26" t="s">
        <v>148</v>
      </c>
      <c r="D32" t="s">
        <v>149</v>
      </c>
    </row>
  </sheetData>
  <hyperlinks>
    <hyperlink ref="D19" location="R_wyników_Q!A1" display="dane kwartalne"/>
    <hyperlink ref="E19" location="R_wyników_FY!A1" display="dane roczne"/>
    <hyperlink ref="B20" location="Bilans!A1" display="Bilans"/>
    <hyperlink ref="D21" location="Cashflow_Q!A1" display="dane kwartalne"/>
    <hyperlink ref="E21" location="Cashflow_FY!A1" display="dane roczne"/>
    <hyperlink ref="B22" location="Inwestycje!A1" display="Inwestycje"/>
    <hyperlink ref="B23" location="HR!A1" display="Dane na temat zatrudnienia"/>
    <hyperlink ref="B24" location="Akcjonariat!A1" display="Akcjonariat"/>
  </hyperlinks>
  <pageMargins left="0.7" right="0.7" top="0.75" bottom="0.75" header="0.3" footer="0.3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workbookViewId="0"/>
  </sheetViews>
  <sheetFormatPr baseColWidth="10" defaultColWidth="10.7109375" defaultRowHeight="16" x14ac:dyDescent="0.2"/>
  <cols>
    <col min="1" max="1" width="56.7109375" style="1" bestFit="1" customWidth="1"/>
    <col min="2" max="6" width="10.7109375" style="1"/>
    <col min="7" max="7" width="10.7109375" style="34"/>
    <col min="8" max="8" width="10.7109375" style="8"/>
    <col min="9" max="9" width="10.7109375" style="34"/>
    <col min="10" max="11" width="10.7109375" style="3"/>
    <col min="12" max="13" width="10.7109375" style="1"/>
    <col min="14" max="14" width="10.7109375" style="8"/>
    <col min="15" max="18" width="10.7109375" style="1"/>
    <col min="19" max="19" width="10.7109375" style="8"/>
    <col min="20" max="16384" width="10.7109375" style="1"/>
  </cols>
  <sheetData>
    <row r="1" spans="1:21" s="4" customFormat="1" x14ac:dyDescent="0.2">
      <c r="A1" s="6" t="s">
        <v>116</v>
      </c>
      <c r="B1" s="4" t="s">
        <v>101</v>
      </c>
      <c r="C1" s="4" t="s">
        <v>102</v>
      </c>
      <c r="D1" s="4" t="s">
        <v>103</v>
      </c>
      <c r="E1" s="4" t="s">
        <v>104</v>
      </c>
      <c r="F1" s="4" t="s">
        <v>105</v>
      </c>
      <c r="G1" s="33" t="s">
        <v>151</v>
      </c>
      <c r="H1" s="7" t="s">
        <v>155</v>
      </c>
      <c r="I1" s="33"/>
      <c r="J1" s="4" t="s">
        <v>78</v>
      </c>
      <c r="K1" s="4" t="s">
        <v>77</v>
      </c>
      <c r="M1" s="4" t="s">
        <v>153</v>
      </c>
      <c r="N1" s="7" t="s">
        <v>152</v>
      </c>
      <c r="P1" s="4" t="s">
        <v>77</v>
      </c>
      <c r="R1" s="4" t="s">
        <v>158</v>
      </c>
      <c r="S1" s="7" t="s">
        <v>159</v>
      </c>
      <c r="U1" s="4" t="s">
        <v>77</v>
      </c>
    </row>
    <row r="2" spans="1:21" s="4" customFormat="1" x14ac:dyDescent="0.2">
      <c r="A2" s="4" t="s">
        <v>11</v>
      </c>
      <c r="B2" s="4">
        <v>22.048819999999999</v>
      </c>
      <c r="C2" s="4">
        <v>31.13747</v>
      </c>
      <c r="D2" s="4">
        <v>33.396149999999999</v>
      </c>
      <c r="E2" s="4">
        <v>35.297739999999997</v>
      </c>
      <c r="F2" s="4">
        <v>30.470009999999998</v>
      </c>
      <c r="G2" s="33">
        <v>33.31</v>
      </c>
      <c r="H2" s="7">
        <v>39.24</v>
      </c>
      <c r="I2" s="33"/>
      <c r="J2" s="5">
        <f>H2/G2-1</f>
        <v>0.17802461723206253</v>
      </c>
      <c r="K2" s="5">
        <f>H2/D2-1</f>
        <v>0.17498573937414963</v>
      </c>
      <c r="M2" s="4">
        <f>SUM(B2:C2)</f>
        <v>53.18629</v>
      </c>
      <c r="N2" s="7">
        <f>SUM(F2:G2)</f>
        <v>63.780010000000004</v>
      </c>
      <c r="P2" s="5">
        <f>N2/M2-1</f>
        <v>0.19918140558403308</v>
      </c>
      <c r="R2" s="4">
        <f>SUM(B2:D2)</f>
        <v>86.582439999999991</v>
      </c>
      <c r="S2" s="7">
        <f>SUM(F2:H2)</f>
        <v>103.02001000000001</v>
      </c>
      <c r="U2" s="5">
        <f>S2/R2-1</f>
        <v>0.18984877303065173</v>
      </c>
    </row>
    <row r="3" spans="1:21" x14ac:dyDescent="0.2">
      <c r="A3" s="1" t="s">
        <v>106</v>
      </c>
      <c r="B3" s="1">
        <v>9.39</v>
      </c>
      <c r="C3" s="1">
        <v>13.754</v>
      </c>
      <c r="D3" s="1">
        <v>17.039000000000001</v>
      </c>
      <c r="E3" s="1">
        <v>16.885999999999999</v>
      </c>
      <c r="F3" s="1">
        <v>12.83620136</v>
      </c>
      <c r="G3" s="34">
        <v>13.89</v>
      </c>
      <c r="H3" s="8">
        <v>16.04</v>
      </c>
      <c r="J3" s="3">
        <f>H3/G3-1</f>
        <v>0.15478761699064059</v>
      </c>
      <c r="K3" s="3">
        <f>H3/D3-1</f>
        <v>-5.8630201302893536E-2</v>
      </c>
      <c r="M3" s="1">
        <f>SUM(B3:C3)</f>
        <v>23.143999999999998</v>
      </c>
      <c r="N3" s="8">
        <f>SUM(F3:G3)</f>
        <v>26.726201360000001</v>
      </c>
      <c r="P3" s="3">
        <f>N3/M3-1</f>
        <v>0.15477883511925339</v>
      </c>
      <c r="R3" s="1">
        <f>SUM(B3:D3)</f>
        <v>40.183</v>
      </c>
      <c r="S3" s="8">
        <f>SUM(F3:H3)</f>
        <v>42.766201359999997</v>
      </c>
      <c r="U3" s="3">
        <f>S3/R3-1</f>
        <v>6.4285925889057571E-2</v>
      </c>
    </row>
    <row r="4" spans="1:21" s="2" customFormat="1" x14ac:dyDescent="0.2">
      <c r="A4" s="2" t="s">
        <v>107</v>
      </c>
      <c r="B4" s="2">
        <f>B3/B2</f>
        <v>0.42587313062558452</v>
      </c>
      <c r="C4" s="2">
        <f t="shared" ref="C4:G4" si="0">C3/C2</f>
        <v>0.44171861104964533</v>
      </c>
      <c r="D4" s="2">
        <f t="shared" si="0"/>
        <v>0.51020851205902484</v>
      </c>
      <c r="E4" s="2">
        <f t="shared" si="0"/>
        <v>0.47838756815592159</v>
      </c>
      <c r="F4" s="2">
        <f t="shared" si="0"/>
        <v>0.42127329003173947</v>
      </c>
      <c r="G4" s="35">
        <f t="shared" si="0"/>
        <v>0.41699189432602823</v>
      </c>
      <c r="H4" s="9">
        <f t="shared" ref="H4" si="1">H3/H2</f>
        <v>0.40876656472986744</v>
      </c>
      <c r="I4" s="35"/>
      <c r="J4" s="2">
        <f>H4-G4</f>
        <v>-8.2253295961607908E-3</v>
      </c>
      <c r="K4" s="2">
        <f>H4-D4</f>
        <v>-0.1014419473291574</v>
      </c>
      <c r="M4" s="2">
        <f t="shared" ref="M4:N4" si="2">M3/M2</f>
        <v>0.43514973501629833</v>
      </c>
      <c r="N4" s="9">
        <f t="shared" si="2"/>
        <v>0.41903727139584956</v>
      </c>
      <c r="P4" s="2">
        <f>N4-M4</f>
        <v>-1.6112463620448769E-2</v>
      </c>
      <c r="R4" s="2">
        <f t="shared" ref="R4:S4" si="3">R3/R2</f>
        <v>0.46410103480567194</v>
      </c>
      <c r="S4" s="9">
        <f t="shared" si="3"/>
        <v>0.41512519130992115</v>
      </c>
      <c r="U4" s="2">
        <f>S4-R4</f>
        <v>-4.8975843495750793E-2</v>
      </c>
    </row>
    <row r="5" spans="1:21" x14ac:dyDescent="0.2">
      <c r="A5" s="1" t="s">
        <v>108</v>
      </c>
      <c r="B5" s="1">
        <v>12.659000000000001</v>
      </c>
      <c r="C5" s="1">
        <v>17.382999999999999</v>
      </c>
      <c r="D5" s="1">
        <v>16.356999999999999</v>
      </c>
      <c r="E5" s="1">
        <v>18.431000000000001</v>
      </c>
      <c r="F5" s="1">
        <v>17.633808640000002</v>
      </c>
      <c r="G5" s="34">
        <v>19.420000000000002</v>
      </c>
      <c r="H5" s="8">
        <v>23.2</v>
      </c>
      <c r="J5" s="3">
        <f>H5/G5-1</f>
        <v>0.1946446961894952</v>
      </c>
      <c r="K5" s="3">
        <f>H5/D5-1</f>
        <v>0.41835299871614606</v>
      </c>
      <c r="M5" s="1">
        <f>SUM(B5:C5)</f>
        <v>30.042000000000002</v>
      </c>
      <c r="N5" s="8">
        <f>SUM(F5:G5)</f>
        <v>37.05380864</v>
      </c>
      <c r="P5" s="3">
        <f>N5/M5-1</f>
        <v>0.23340019439451432</v>
      </c>
      <c r="R5" s="1">
        <f>SUM(B5:D5)</f>
        <v>46.399000000000001</v>
      </c>
      <c r="S5" s="8">
        <f>SUM(F5:H5)</f>
        <v>60.253808640000003</v>
      </c>
      <c r="U5" s="3">
        <f>S5/R5-1</f>
        <v>0.29860144916916309</v>
      </c>
    </row>
    <row r="6" spans="1:21" s="2" customFormat="1" x14ac:dyDescent="0.2">
      <c r="A6" s="2" t="s">
        <v>109</v>
      </c>
      <c r="B6" s="2">
        <f>B5/B2</f>
        <v>0.57413503307660008</v>
      </c>
      <c r="C6" s="2">
        <f t="shared" ref="C6:G6" si="4">C5/C2</f>
        <v>0.55826629459618904</v>
      </c>
      <c r="D6" s="2">
        <f t="shared" si="4"/>
        <v>0.48978699640527423</v>
      </c>
      <c r="E6" s="2">
        <f t="shared" si="4"/>
        <v>0.52215807584281604</v>
      </c>
      <c r="F6" s="2">
        <f t="shared" si="4"/>
        <v>0.5787267099682607</v>
      </c>
      <c r="G6" s="35">
        <f t="shared" si="4"/>
        <v>0.58300810567397177</v>
      </c>
      <c r="H6" s="9">
        <f t="shared" ref="H6" si="5">H5/H2</f>
        <v>0.5912334352701325</v>
      </c>
      <c r="I6" s="35"/>
      <c r="J6" s="2">
        <f>H6-G6</f>
        <v>8.2253295961607353E-3</v>
      </c>
      <c r="K6" s="2">
        <f>H6-D6</f>
        <v>0.10144643886485827</v>
      </c>
      <c r="M6" s="2">
        <f t="shared" ref="M6:N6" si="6">M5/M2</f>
        <v>0.56484481245072748</v>
      </c>
      <c r="N6" s="9">
        <f t="shared" si="6"/>
        <v>0.58096272860415032</v>
      </c>
      <c r="P6" s="2">
        <f>N6-M6</f>
        <v>1.611791615342284E-2</v>
      </c>
      <c r="R6" s="2">
        <f t="shared" ref="R6:S6" si="7">R5/R2</f>
        <v>0.53589388333246335</v>
      </c>
      <c r="S6" s="9">
        <f t="shared" si="7"/>
        <v>0.58487480869007868</v>
      </c>
      <c r="U6" s="2">
        <f>S6-R6</f>
        <v>4.8980925357615335E-2</v>
      </c>
    </row>
    <row r="7" spans="1:21" x14ac:dyDescent="0.2">
      <c r="A7" s="1" t="s">
        <v>12</v>
      </c>
      <c r="B7" s="1">
        <v>14.340249999999999</v>
      </c>
      <c r="C7" s="1">
        <v>18.378350000000001</v>
      </c>
      <c r="D7" s="1">
        <v>20.219360000000002</v>
      </c>
      <c r="E7" s="1">
        <v>20.43571</v>
      </c>
      <c r="F7" s="1">
        <v>18.545750000000002</v>
      </c>
      <c r="G7" s="34">
        <v>20.45</v>
      </c>
      <c r="H7" s="8">
        <v>21.03</v>
      </c>
      <c r="J7" s="3">
        <f>H7/G7-1</f>
        <v>2.8361858190709244E-2</v>
      </c>
      <c r="K7" s="3">
        <f>H7/D7-1</f>
        <v>4.0092268004526366E-2</v>
      </c>
      <c r="M7" s="1">
        <f>SUM(B7:C7)</f>
        <v>32.718600000000002</v>
      </c>
      <c r="N7" s="8">
        <f>SUM(F7:G7)</f>
        <v>38.995750000000001</v>
      </c>
      <c r="P7" s="3">
        <f>N7/M7-1</f>
        <v>0.19185264650687994</v>
      </c>
      <c r="R7" s="1">
        <f>SUM(B7:D7)</f>
        <v>52.937960000000004</v>
      </c>
      <c r="S7" s="8">
        <f>SUM(F7:H7)</f>
        <v>60.025750000000002</v>
      </c>
      <c r="U7" s="3">
        <f>S7/R7-1</f>
        <v>0.13388861225479776</v>
      </c>
    </row>
    <row r="8" spans="1:21" s="2" customFormat="1" x14ac:dyDescent="0.2">
      <c r="A8" s="2" t="s">
        <v>115</v>
      </c>
      <c r="B8" s="2">
        <f>B7/B2</f>
        <v>0.65038627917503067</v>
      </c>
      <c r="C8" s="2">
        <f t="shared" ref="C8:G8" si="8">C7/C2</f>
        <v>0.59023260399769151</v>
      </c>
      <c r="D8" s="2">
        <f t="shared" si="8"/>
        <v>0.60543984860530342</v>
      </c>
      <c r="E8" s="2">
        <f t="shared" si="8"/>
        <v>0.57895236352242385</v>
      </c>
      <c r="F8" s="2">
        <f t="shared" si="8"/>
        <v>0.60865585538042166</v>
      </c>
      <c r="G8" s="35">
        <f t="shared" si="8"/>
        <v>0.61392975082557788</v>
      </c>
      <c r="H8" s="9">
        <f t="shared" ref="H8" si="9">H7/H2</f>
        <v>0.53593272171253825</v>
      </c>
      <c r="I8" s="35"/>
      <c r="J8" s="2">
        <f>H8-G8</f>
        <v>-7.7997029113039629E-2</v>
      </c>
      <c r="K8" s="2">
        <f>H8-D8</f>
        <v>-6.950712689276517E-2</v>
      </c>
      <c r="M8" s="2">
        <f t="shared" ref="M8:N8" si="10">M7/M2</f>
        <v>0.61516981161874618</v>
      </c>
      <c r="N8" s="9">
        <f t="shared" si="10"/>
        <v>0.61141022085132946</v>
      </c>
      <c r="P8" s="2">
        <f>N8-M8</f>
        <v>-3.7595907674167206E-3</v>
      </c>
      <c r="R8" s="2">
        <f t="shared" ref="R8:S8" si="11">R7/R2</f>
        <v>0.61141681846804052</v>
      </c>
      <c r="S8" s="9">
        <f t="shared" si="11"/>
        <v>0.58266107720238036</v>
      </c>
      <c r="U8" s="2">
        <f>S8-R8</f>
        <v>-2.8755741265660162E-2</v>
      </c>
    </row>
    <row r="9" spans="1:21" s="4" customFormat="1" x14ac:dyDescent="0.2">
      <c r="A9" s="4" t="s">
        <v>13</v>
      </c>
      <c r="B9" s="4">
        <v>7.7085699999999999</v>
      </c>
      <c r="C9" s="4">
        <v>12.759119999999999</v>
      </c>
      <c r="D9" s="4">
        <v>13.17679</v>
      </c>
      <c r="E9" s="4">
        <v>14.862030000000001</v>
      </c>
      <c r="F9" s="4">
        <v>11.92426</v>
      </c>
      <c r="G9" s="33">
        <v>12.86</v>
      </c>
      <c r="H9" s="7">
        <v>18.21</v>
      </c>
      <c r="I9" s="33"/>
      <c r="J9" s="5">
        <f>H9/G9-1</f>
        <v>0.4160186625194402</v>
      </c>
      <c r="K9" s="5">
        <f>H9/D9-1</f>
        <v>0.38197542800636586</v>
      </c>
      <c r="M9" s="4">
        <f>SUM(B9:C9)</f>
        <v>20.467689999999997</v>
      </c>
      <c r="N9" s="7">
        <f>SUM(F9:G9)</f>
        <v>24.78426</v>
      </c>
      <c r="P9" s="5">
        <f>N9/M9-1</f>
        <v>0.21089678415102053</v>
      </c>
      <c r="R9" s="4">
        <f>SUM(B9:D9)</f>
        <v>33.644480000000001</v>
      </c>
      <c r="S9" s="7">
        <f>SUM(F9:H9)</f>
        <v>42.994259999999997</v>
      </c>
      <c r="U9" s="5">
        <f>S9/R9-1</f>
        <v>0.27789937606406734</v>
      </c>
    </row>
    <row r="10" spans="1:21" s="2" customFormat="1" x14ac:dyDescent="0.2">
      <c r="A10" s="2" t="s">
        <v>83</v>
      </c>
      <c r="B10" s="2">
        <f>B9/B2</f>
        <v>0.34961372082496933</v>
      </c>
      <c r="C10" s="2">
        <f t="shared" ref="C10:G10" si="12">C9/C2</f>
        <v>0.40976739600230844</v>
      </c>
      <c r="D10" s="2">
        <f t="shared" si="12"/>
        <v>0.39456015139469675</v>
      </c>
      <c r="E10" s="2">
        <f t="shared" si="12"/>
        <v>0.42104763647757626</v>
      </c>
      <c r="F10" s="2">
        <f t="shared" si="12"/>
        <v>0.39134414461957845</v>
      </c>
      <c r="G10" s="35">
        <f t="shared" si="12"/>
        <v>0.38607024917442206</v>
      </c>
      <c r="H10" s="9">
        <f t="shared" ref="H10" si="13">H9/H2</f>
        <v>0.46406727828746175</v>
      </c>
      <c r="I10" s="35"/>
      <c r="J10" s="2">
        <f>H10-G10</f>
        <v>7.7997029113039684E-2</v>
      </c>
      <c r="K10" s="2">
        <f>H10-D10</f>
        <v>6.9507126892765003E-2</v>
      </c>
      <c r="M10" s="2">
        <f t="shared" ref="M10:N10" si="14">M9/M2</f>
        <v>0.38483018838125382</v>
      </c>
      <c r="N10" s="9">
        <f t="shared" si="14"/>
        <v>0.38858977914867054</v>
      </c>
      <c r="P10" s="2">
        <f>N10-M10</f>
        <v>3.7595907674167206E-3</v>
      </c>
      <c r="R10" s="2">
        <f t="shared" ref="R10:S10" si="15">R9/R2</f>
        <v>0.38858318153195964</v>
      </c>
      <c r="S10" s="9">
        <f t="shared" si="15"/>
        <v>0.41733892279761953</v>
      </c>
      <c r="U10" s="2">
        <f>S10-R10</f>
        <v>2.8755741265659884E-2</v>
      </c>
    </row>
    <row r="11" spans="1:21" x14ac:dyDescent="0.2">
      <c r="A11" s="1" t="s">
        <v>14</v>
      </c>
      <c r="B11" s="1">
        <v>0.39284999999999998</v>
      </c>
      <c r="C11" s="1">
        <v>1.208E-2</v>
      </c>
      <c r="D11" s="1">
        <v>0.66849999999999998</v>
      </c>
      <c r="E11" s="1">
        <v>1.33118</v>
      </c>
      <c r="F11" s="1">
        <v>0.39810000000000001</v>
      </c>
      <c r="G11" s="34">
        <v>0.27</v>
      </c>
      <c r="H11" s="8">
        <v>0.63</v>
      </c>
      <c r="J11" s="3">
        <f>H11/G11-1</f>
        <v>1.333333333333333</v>
      </c>
      <c r="K11" s="3">
        <f>H11/D11-1</f>
        <v>-5.759162303664922E-2</v>
      </c>
      <c r="M11" s="1">
        <f t="shared" ref="M11:M12" si="16">SUM(B11:C11)</f>
        <v>0.40492999999999996</v>
      </c>
      <c r="N11" s="8">
        <f t="shared" ref="N11:N12" si="17">SUM(F11:G11)</f>
        <v>0.66810000000000003</v>
      </c>
      <c r="P11" s="3">
        <f t="shared" ref="P11:P12" si="18">N11/M11-1</f>
        <v>0.64991480008890457</v>
      </c>
      <c r="R11" s="1">
        <f t="shared" ref="R11:R12" si="19">SUM(B11:D11)</f>
        <v>1.0734299999999999</v>
      </c>
      <c r="S11" s="8">
        <f t="shared" ref="S11:S12" si="20">SUM(F11:H11)</f>
        <v>1.2981</v>
      </c>
      <c r="U11" s="3">
        <f t="shared" ref="U11:U12" si="21">S11/R11-1</f>
        <v>0.20930102568402242</v>
      </c>
    </row>
    <row r="12" spans="1:21" x14ac:dyDescent="0.2">
      <c r="A12" s="1" t="s">
        <v>15</v>
      </c>
      <c r="B12" s="1">
        <v>5.5493600000000001</v>
      </c>
      <c r="C12" s="1">
        <v>7.50021</v>
      </c>
      <c r="D12" s="1">
        <v>8.3685799999999997</v>
      </c>
      <c r="E12" s="1">
        <v>9.0712700000000002</v>
      </c>
      <c r="F12" s="1">
        <v>6.9743899999999996</v>
      </c>
      <c r="G12" s="34">
        <v>7.64</v>
      </c>
      <c r="H12" s="8">
        <v>11.76</v>
      </c>
      <c r="J12" s="3">
        <f>H12/G12-1</f>
        <v>0.53926701570680624</v>
      </c>
      <c r="K12" s="3">
        <f>H12/D12-1</f>
        <v>0.40525632783578569</v>
      </c>
      <c r="M12" s="1">
        <f t="shared" si="16"/>
        <v>13.049569999999999</v>
      </c>
      <c r="N12" s="8">
        <f t="shared" si="17"/>
        <v>14.61439</v>
      </c>
      <c r="P12" s="3">
        <f t="shared" si="18"/>
        <v>0.11991352971783753</v>
      </c>
      <c r="R12" s="1">
        <f t="shared" si="19"/>
        <v>21.418149999999997</v>
      </c>
      <c r="S12" s="8">
        <f t="shared" si="20"/>
        <v>26.374389999999998</v>
      </c>
      <c r="U12" s="3">
        <f t="shared" si="21"/>
        <v>0.23140373935190484</v>
      </c>
    </row>
    <row r="13" spans="1:21" s="2" customFormat="1" x14ac:dyDescent="0.2">
      <c r="A13" s="2" t="s">
        <v>80</v>
      </c>
      <c r="B13" s="2">
        <f>B12/B2</f>
        <v>0.25168512419258721</v>
      </c>
      <c r="C13" s="2">
        <f t="shared" ref="C13:G13" si="22">C12/C2</f>
        <v>0.24087409799190493</v>
      </c>
      <c r="D13" s="2">
        <f t="shared" si="22"/>
        <v>0.25058517224290822</v>
      </c>
      <c r="E13" s="2">
        <f t="shared" si="22"/>
        <v>0.25699294062452727</v>
      </c>
      <c r="F13" s="2">
        <f t="shared" si="22"/>
        <v>0.22889359077991769</v>
      </c>
      <c r="G13" s="35">
        <f t="shared" si="22"/>
        <v>0.22936055238667064</v>
      </c>
      <c r="H13" s="9">
        <f t="shared" ref="H13" si="23">H12/H2</f>
        <v>0.29969418960244648</v>
      </c>
      <c r="I13" s="35"/>
      <c r="J13" s="2">
        <f>H13-G13</f>
        <v>7.0333637215775846E-2</v>
      </c>
      <c r="K13" s="2">
        <f>H13-D13</f>
        <v>4.9109017359538265E-2</v>
      </c>
      <c r="M13" s="2">
        <f t="shared" ref="M13:N13" si="24">M12/M2</f>
        <v>0.24535589904842017</v>
      </c>
      <c r="N13" s="9">
        <f t="shared" si="24"/>
        <v>0.22913746799349827</v>
      </c>
      <c r="P13" s="2">
        <f>N13-M13</f>
        <v>-1.6218431054921906E-2</v>
      </c>
      <c r="R13" s="2">
        <f t="shared" ref="R13:S13" si="25">R12/R2</f>
        <v>0.2473729084096036</v>
      </c>
      <c r="S13" s="9">
        <f t="shared" si="25"/>
        <v>0.2560123028526205</v>
      </c>
      <c r="U13" s="2">
        <f>S13-R13</f>
        <v>8.6393944430168956E-3</v>
      </c>
    </row>
    <row r="14" spans="1:21" x14ac:dyDescent="0.2">
      <c r="A14" s="1" t="s">
        <v>16</v>
      </c>
      <c r="B14" s="1">
        <v>2.9874100000000001</v>
      </c>
      <c r="C14" s="1">
        <v>4.1910499999999997</v>
      </c>
      <c r="D14" s="1">
        <v>2.6489500000000001</v>
      </c>
      <c r="E14" s="1">
        <v>3.3367599999999999</v>
      </c>
      <c r="F14" s="1">
        <v>4.37737</v>
      </c>
      <c r="G14" s="34">
        <v>4.18</v>
      </c>
      <c r="H14" s="8">
        <v>5.0599999999999996</v>
      </c>
      <c r="J14" s="3">
        <f>H14/G14-1</f>
        <v>0.21052631578947367</v>
      </c>
      <c r="K14" s="3">
        <f>H14/D14-1</f>
        <v>0.91019083032899806</v>
      </c>
      <c r="M14" s="1">
        <f>SUM(B14:C14)</f>
        <v>7.1784599999999994</v>
      </c>
      <c r="N14" s="8">
        <f>SUM(F14:G14)</f>
        <v>8.5573699999999988</v>
      </c>
      <c r="P14" s="3">
        <f>N14/M14-1</f>
        <v>0.19208994686882686</v>
      </c>
      <c r="R14" s="1">
        <f>SUM(B14:D14)</f>
        <v>9.8274100000000004</v>
      </c>
      <c r="S14" s="8">
        <f>SUM(F14:H14)</f>
        <v>13.617369999999998</v>
      </c>
      <c r="U14" s="3">
        <f>S14/R14-1</f>
        <v>0.38565196730369422</v>
      </c>
    </row>
    <row r="15" spans="1:21" s="2" customFormat="1" x14ac:dyDescent="0.2">
      <c r="A15" s="2" t="s">
        <v>81</v>
      </c>
      <c r="B15" s="2">
        <f>B14/B2</f>
        <v>0.13549069746136075</v>
      </c>
      <c r="C15" s="2">
        <f t="shared" ref="C15:G15" si="26">C14/C2</f>
        <v>0.13459828303327148</v>
      </c>
      <c r="D15" s="2">
        <f t="shared" si="26"/>
        <v>7.9319023300590041E-2</v>
      </c>
      <c r="E15" s="2">
        <f t="shared" si="26"/>
        <v>9.45318312163895E-2</v>
      </c>
      <c r="F15" s="2">
        <f t="shared" si="26"/>
        <v>0.14366158724595102</v>
      </c>
      <c r="G15" s="35">
        <f t="shared" si="26"/>
        <v>0.12548784148904232</v>
      </c>
      <c r="H15" s="9">
        <f t="shared" ref="H15" si="27">H14/H2</f>
        <v>0.12895005096839957</v>
      </c>
      <c r="I15" s="35"/>
      <c r="J15" s="2">
        <f>H15-G15</f>
        <v>3.4622094793572422E-3</v>
      </c>
      <c r="K15" s="2">
        <f>H15-D15</f>
        <v>4.9631027667809524E-2</v>
      </c>
      <c r="M15" s="2">
        <f t="shared" ref="M15:N15" si="28">M14/M2</f>
        <v>0.1349682408756091</v>
      </c>
      <c r="N15" s="9">
        <f t="shared" si="28"/>
        <v>0.13417009498744195</v>
      </c>
      <c r="P15" s="2">
        <f>N15-M15</f>
        <v>-7.9814588816715104E-4</v>
      </c>
      <c r="R15" s="2">
        <f t="shared" ref="R15:S15" si="29">R14/R2</f>
        <v>0.11350350024785628</v>
      </c>
      <c r="S15" s="9">
        <f t="shared" si="29"/>
        <v>0.13218179652671355</v>
      </c>
      <c r="U15" s="3">
        <f>S15-R15</f>
        <v>1.8678296278857268E-2</v>
      </c>
    </row>
    <row r="16" spans="1:21" x14ac:dyDescent="0.2">
      <c r="A16" s="1" t="s">
        <v>25</v>
      </c>
      <c r="B16" s="1">
        <v>4.4339999999999997E-2</v>
      </c>
      <c r="C16" s="1">
        <v>5.2929999999999998E-2</v>
      </c>
      <c r="D16" s="1">
        <v>1.25789</v>
      </c>
      <c r="E16" s="1">
        <v>0.69145999999999996</v>
      </c>
      <c r="F16" s="1">
        <v>0.26418999999999998</v>
      </c>
      <c r="G16" s="34">
        <v>0.2</v>
      </c>
      <c r="H16" s="8">
        <v>0.3</v>
      </c>
      <c r="J16" s="3">
        <f>H16/G16-1</f>
        <v>0.49999999999999978</v>
      </c>
      <c r="K16" s="3">
        <f>H16/D16-1</f>
        <v>-0.76150537805372487</v>
      </c>
      <c r="M16" s="1">
        <f>SUM(B16:C16)</f>
        <v>9.7269999999999995E-2</v>
      </c>
      <c r="N16" s="8">
        <f>SUM(F16:G16)</f>
        <v>0.46418999999999999</v>
      </c>
      <c r="P16" s="3">
        <f>N16/M16-1</f>
        <v>3.7721805284260306</v>
      </c>
      <c r="R16" s="1">
        <f t="shared" ref="R16:R17" si="30">SUM(B16:D16)</f>
        <v>1.3551599999999999</v>
      </c>
      <c r="S16" s="8">
        <f t="shared" ref="S16:S17" si="31">SUM(F16:H16)</f>
        <v>0.76418999999999992</v>
      </c>
      <c r="U16" s="3">
        <f t="shared" ref="U16:U17" si="32">S16/R16-1</f>
        <v>-0.43608872753032857</v>
      </c>
    </row>
    <row r="17" spans="1:21" s="4" customFormat="1" x14ac:dyDescent="0.2">
      <c r="A17" s="4" t="s">
        <v>82</v>
      </c>
      <c r="B17" s="4">
        <v>0.54974999999999996</v>
      </c>
      <c r="C17" s="4">
        <v>2.0346000000000002</v>
      </c>
      <c r="D17" s="4">
        <v>2.6976900000000001</v>
      </c>
      <c r="E17" s="4">
        <v>4.6084199999999997</v>
      </c>
      <c r="F17" s="4">
        <v>1.9411799999999999</v>
      </c>
      <c r="G17" s="33">
        <v>2.34</v>
      </c>
      <c r="H17" s="7">
        <v>3</v>
      </c>
      <c r="I17" s="33"/>
      <c r="J17" s="5">
        <f>H17/G17-1</f>
        <v>0.28205128205128216</v>
      </c>
      <c r="K17" s="5">
        <f>H17/D17-1</f>
        <v>0.11206254239738445</v>
      </c>
      <c r="M17" s="4">
        <f>SUM(B17:C17)</f>
        <v>2.5843500000000001</v>
      </c>
      <c r="N17" s="7">
        <f>SUM(F17:G17)</f>
        <v>4.28118</v>
      </c>
      <c r="P17" s="5">
        <f>N17/M17-1</f>
        <v>0.65657902373904453</v>
      </c>
      <c r="R17" s="4">
        <f t="shared" si="30"/>
        <v>5.2820400000000003</v>
      </c>
      <c r="S17" s="7">
        <f t="shared" si="31"/>
        <v>7.28118</v>
      </c>
      <c r="U17" s="5">
        <f t="shared" si="32"/>
        <v>0.37847876956630389</v>
      </c>
    </row>
    <row r="18" spans="1:21" s="2" customFormat="1" x14ac:dyDescent="0.2">
      <c r="A18" s="2" t="s">
        <v>84</v>
      </c>
      <c r="B18" s="2">
        <f>B17/B2</f>
        <v>2.4933307088542606E-2</v>
      </c>
      <c r="C18" s="2">
        <f t="shared" ref="C18:G18" si="33">C17/C2</f>
        <v>6.5342495713364007E-2</v>
      </c>
      <c r="D18" s="2">
        <f t="shared" si="33"/>
        <v>8.0778472967692388E-2</v>
      </c>
      <c r="E18" s="2">
        <f t="shared" si="33"/>
        <v>0.13055850034591451</v>
      </c>
      <c r="F18" s="2">
        <f t="shared" si="33"/>
        <v>6.3707888510702818E-2</v>
      </c>
      <c r="G18" s="35">
        <f t="shared" si="33"/>
        <v>7.0249174422095453E-2</v>
      </c>
      <c r="H18" s="9">
        <f t="shared" ref="H18" si="34">H17/H2</f>
        <v>7.64525993883792E-2</v>
      </c>
      <c r="I18" s="35"/>
      <c r="J18" s="2">
        <f>H18-G18</f>
        <v>6.2034249662837465E-3</v>
      </c>
      <c r="K18" s="2">
        <f>H18-D18</f>
        <v>-4.3258735793131886E-3</v>
      </c>
      <c r="M18" s="2">
        <f t="shared" ref="M18:N18" si="35">M17/M2</f>
        <v>4.8590529627089991E-2</v>
      </c>
      <c r="N18" s="9">
        <f t="shared" si="35"/>
        <v>6.7124166333620824E-2</v>
      </c>
      <c r="P18" s="2">
        <f>N18-M18</f>
        <v>1.8533636706530833E-2</v>
      </c>
      <c r="R18" s="2">
        <f t="shared" ref="R18:S18" si="36">R17/R2</f>
        <v>6.1005903737524618E-2</v>
      </c>
      <c r="S18" s="9">
        <f t="shared" si="36"/>
        <v>7.0677337344463464E-2</v>
      </c>
      <c r="U18" s="2">
        <f>S18-R18</f>
        <v>9.6714336069388465E-3</v>
      </c>
    </row>
    <row r="19" spans="1:21" s="4" customFormat="1" x14ac:dyDescent="0.2">
      <c r="A19" s="4" t="s">
        <v>17</v>
      </c>
      <c r="B19" s="4">
        <v>-0.47969000000000001</v>
      </c>
      <c r="C19" s="4">
        <v>1.02701</v>
      </c>
      <c r="D19" s="4">
        <v>1.5698700000000001</v>
      </c>
      <c r="E19" s="4">
        <v>3.0937199999999998</v>
      </c>
      <c r="F19" s="4">
        <v>0.70640999999999998</v>
      </c>
      <c r="G19" s="33">
        <v>1.1200000000000001</v>
      </c>
      <c r="H19" s="7">
        <v>1.72</v>
      </c>
      <c r="I19" s="33"/>
      <c r="J19" s="5">
        <f>H19/G19-1</f>
        <v>0.53571428571428559</v>
      </c>
      <c r="K19" s="5">
        <f>H19/D19-1</f>
        <v>9.5632122405039821E-2</v>
      </c>
      <c r="M19" s="4">
        <f>SUM(B19:C19)</f>
        <v>0.54732000000000003</v>
      </c>
      <c r="N19" s="7">
        <f>SUM(F19:G19)</f>
        <v>1.8264100000000001</v>
      </c>
      <c r="P19" s="5">
        <f>N19/M19-1</f>
        <v>2.3370057735876637</v>
      </c>
      <c r="R19" s="4">
        <f>SUM(B19:D19)</f>
        <v>2.1171899999999999</v>
      </c>
      <c r="S19" s="7">
        <f>SUM(F19:H19)</f>
        <v>3.5464099999999998</v>
      </c>
      <c r="U19" s="5">
        <f>S19/R19-1</f>
        <v>0.67505514384632459</v>
      </c>
    </row>
    <row r="20" spans="1:21" s="2" customFormat="1" x14ac:dyDescent="0.2">
      <c r="A20" s="2" t="s">
        <v>85</v>
      </c>
      <c r="B20" s="2">
        <f>B19/B2</f>
        <v>-2.1755812782724881E-2</v>
      </c>
      <c r="C20" s="2">
        <f t="shared" ref="C20:G20" si="37">C19/C2</f>
        <v>3.2983090790613366E-2</v>
      </c>
      <c r="D20" s="2">
        <f t="shared" si="37"/>
        <v>4.7007514339227729E-2</v>
      </c>
      <c r="E20" s="2">
        <f t="shared" si="37"/>
        <v>8.7646404557345597E-2</v>
      </c>
      <c r="F20" s="2">
        <f t="shared" si="37"/>
        <v>2.3183779723078529E-2</v>
      </c>
      <c r="G20" s="35">
        <f t="shared" si="37"/>
        <v>3.3623536475532873E-2</v>
      </c>
      <c r="H20" s="9">
        <f t="shared" ref="H20" si="38">H19/H2</f>
        <v>4.383282364933741E-2</v>
      </c>
      <c r="I20" s="35"/>
      <c r="J20" s="2">
        <f>H20-G20</f>
        <v>1.0209287173804538E-2</v>
      </c>
      <c r="K20" s="2">
        <f>H20-D20</f>
        <v>-3.1746906898903193E-3</v>
      </c>
      <c r="M20" s="2">
        <f t="shared" ref="M20:N20" si="39">M19/M2</f>
        <v>1.029062188770828E-2</v>
      </c>
      <c r="N20" s="9">
        <f t="shared" si="39"/>
        <v>2.863608832924297E-2</v>
      </c>
      <c r="O20" s="1"/>
      <c r="P20" s="2">
        <f>N20-M20</f>
        <v>1.8345466441534689E-2</v>
      </c>
      <c r="R20" s="2">
        <f t="shared" ref="R20:S20" si="40">R19/R2</f>
        <v>2.4452879821820685E-2</v>
      </c>
      <c r="S20" s="9">
        <f t="shared" si="40"/>
        <v>3.4424477341829025E-2</v>
      </c>
      <c r="U20" s="2">
        <f>S20-R20</f>
        <v>9.9715975200083407E-3</v>
      </c>
    </row>
    <row r="21" spans="1:21" x14ac:dyDescent="0.2">
      <c r="A21" s="1" t="s">
        <v>18</v>
      </c>
      <c r="B21" s="1">
        <v>5.79E-3</v>
      </c>
      <c r="C21" s="1">
        <v>0.90966999999999998</v>
      </c>
      <c r="D21" s="1">
        <v>-0.11751</v>
      </c>
      <c r="E21" s="1">
        <v>-0.18920999999999999</v>
      </c>
      <c r="F21" s="1">
        <v>0.27355000000000002</v>
      </c>
      <c r="G21" s="34">
        <v>0.55000000000000004</v>
      </c>
      <c r="H21" s="8">
        <v>0.2</v>
      </c>
      <c r="J21" s="3">
        <f t="shared" ref="J21:J26" si="41">H21/G21-1</f>
        <v>-0.63636363636363635</v>
      </c>
      <c r="K21" s="3">
        <f t="shared" ref="K21:K26" si="42">H21/D21-1</f>
        <v>-2.7019828099736194</v>
      </c>
      <c r="M21" s="1">
        <f t="shared" ref="M21:M25" si="43">SUM(B21:C21)</f>
        <v>0.91545999999999994</v>
      </c>
      <c r="N21" s="8">
        <f t="shared" ref="N21:N25" si="44">SUM(F21:G21)</f>
        <v>0.82355</v>
      </c>
      <c r="P21" s="3">
        <f t="shared" ref="P21:P25" si="45">N21/M21-1</f>
        <v>-0.1003976143141152</v>
      </c>
      <c r="R21" s="1">
        <f t="shared" ref="R21:R26" si="46">SUM(B21:D21)</f>
        <v>0.79794999999999994</v>
      </c>
      <c r="S21" s="8">
        <f t="shared" ref="S21:S26" si="47">SUM(F21:H21)</f>
        <v>1.02355</v>
      </c>
      <c r="U21" s="3">
        <f t="shared" ref="U21:U26" si="48">S21/R21-1</f>
        <v>0.28272448148380236</v>
      </c>
    </row>
    <row r="22" spans="1:21" x14ac:dyDescent="0.2">
      <c r="A22" s="1" t="s">
        <v>19</v>
      </c>
      <c r="B22" s="1">
        <v>0.31764999999999999</v>
      </c>
      <c r="C22" s="1">
        <v>0.45889999999999997</v>
      </c>
      <c r="D22" s="1">
        <v>0.22414999999999999</v>
      </c>
      <c r="E22" s="1">
        <v>0.58345000000000002</v>
      </c>
      <c r="F22" s="1">
        <v>0.15847</v>
      </c>
      <c r="G22" s="34">
        <v>0.18</v>
      </c>
      <c r="H22" s="8">
        <v>0.19</v>
      </c>
      <c r="J22" s="3">
        <f t="shared" si="41"/>
        <v>5.555555555555558E-2</v>
      </c>
      <c r="K22" s="3">
        <f t="shared" si="42"/>
        <v>-0.15235333482043267</v>
      </c>
      <c r="M22" s="1">
        <f t="shared" si="43"/>
        <v>0.77654999999999996</v>
      </c>
      <c r="N22" s="8">
        <f t="shared" si="44"/>
        <v>0.33846999999999999</v>
      </c>
      <c r="P22" s="3">
        <f t="shared" si="45"/>
        <v>-0.56413624364174875</v>
      </c>
      <c r="R22" s="1">
        <f t="shared" si="46"/>
        <v>1.0006999999999999</v>
      </c>
      <c r="S22" s="8">
        <f t="shared" si="47"/>
        <v>0.52847</v>
      </c>
      <c r="U22" s="3">
        <f t="shared" si="48"/>
        <v>-0.47189967023083834</v>
      </c>
    </row>
    <row r="23" spans="1:21" x14ac:dyDescent="0.2">
      <c r="A23" s="1" t="s">
        <v>20</v>
      </c>
      <c r="B23" s="1">
        <v>-0.79154999999999998</v>
      </c>
      <c r="C23" s="1">
        <v>1.4777800000000001</v>
      </c>
      <c r="D23" s="1">
        <v>1.22821</v>
      </c>
      <c r="E23" s="1">
        <v>2.3210600000000001</v>
      </c>
      <c r="F23" s="1">
        <v>0.82149000000000005</v>
      </c>
      <c r="G23" s="34">
        <v>1.49</v>
      </c>
      <c r="H23" s="8">
        <v>1.73</v>
      </c>
      <c r="J23" s="3">
        <f t="shared" si="41"/>
        <v>0.16107382550335569</v>
      </c>
      <c r="K23" s="3">
        <f t="shared" si="42"/>
        <v>0.40855391179032896</v>
      </c>
      <c r="M23" s="1">
        <f t="shared" si="43"/>
        <v>0.68623000000000012</v>
      </c>
      <c r="N23" s="8">
        <f t="shared" si="44"/>
        <v>2.31149</v>
      </c>
      <c r="P23" s="3">
        <f t="shared" si="45"/>
        <v>2.3683896069830808</v>
      </c>
      <c r="R23" s="1">
        <f t="shared" si="46"/>
        <v>1.9144400000000001</v>
      </c>
      <c r="S23" s="8">
        <f t="shared" si="47"/>
        <v>4.0414899999999996</v>
      </c>
      <c r="U23" s="3">
        <f t="shared" si="48"/>
        <v>1.1110559745930919</v>
      </c>
    </row>
    <row r="24" spans="1:21" x14ac:dyDescent="0.2">
      <c r="A24" s="1" t="s">
        <v>21</v>
      </c>
      <c r="B24" s="1">
        <v>-3.9579999999999997E-2</v>
      </c>
      <c r="C24" s="1">
        <v>-2.2599999999999999E-3</v>
      </c>
      <c r="D24" s="1">
        <v>4.7910000000000001E-2</v>
      </c>
      <c r="E24" s="1">
        <v>1.01519</v>
      </c>
      <c r="F24" s="1">
        <v>1.49E-3</v>
      </c>
      <c r="G24" s="34">
        <v>0</v>
      </c>
      <c r="H24" s="8">
        <v>0.03</v>
      </c>
      <c r="J24" s="3" t="e">
        <f t="shared" si="41"/>
        <v>#DIV/0!</v>
      </c>
      <c r="K24" s="3">
        <f t="shared" si="42"/>
        <v>-0.3738259236067627</v>
      </c>
      <c r="M24" s="1">
        <f t="shared" si="43"/>
        <v>-4.1839999999999995E-2</v>
      </c>
      <c r="N24" s="8">
        <f t="shared" si="44"/>
        <v>1.49E-3</v>
      </c>
      <c r="P24" s="3">
        <f t="shared" si="45"/>
        <v>-1.0356118546845123</v>
      </c>
      <c r="R24" s="1">
        <f t="shared" si="46"/>
        <v>6.0700000000000059E-3</v>
      </c>
      <c r="S24" s="8">
        <f t="shared" si="47"/>
        <v>3.1489999999999997E-2</v>
      </c>
      <c r="U24" s="3">
        <f t="shared" si="48"/>
        <v>4.1878088962108677</v>
      </c>
    </row>
    <row r="25" spans="1:21" x14ac:dyDescent="0.2">
      <c r="A25" s="1" t="s">
        <v>22</v>
      </c>
      <c r="B25" s="1">
        <v>-0.72724</v>
      </c>
      <c r="C25" s="1">
        <v>1.25088</v>
      </c>
      <c r="D25" s="1">
        <v>1.2783100000000001</v>
      </c>
      <c r="E25" s="1">
        <v>1.2747900000000001</v>
      </c>
      <c r="F25" s="1">
        <v>0.84189999999999998</v>
      </c>
      <c r="G25" s="34">
        <v>1.3</v>
      </c>
      <c r="H25" s="8">
        <v>1.7</v>
      </c>
      <c r="J25" s="3">
        <f t="shared" si="41"/>
        <v>0.30769230769230771</v>
      </c>
      <c r="K25" s="3">
        <f t="shared" si="42"/>
        <v>0.32988085832075154</v>
      </c>
      <c r="M25" s="1">
        <f t="shared" si="43"/>
        <v>0.52363999999999999</v>
      </c>
      <c r="N25" s="8">
        <f t="shared" si="44"/>
        <v>2.1419000000000001</v>
      </c>
      <c r="P25" s="3">
        <f t="shared" si="45"/>
        <v>3.0904056221831793</v>
      </c>
      <c r="R25" s="1">
        <f t="shared" si="46"/>
        <v>1.8019500000000002</v>
      </c>
      <c r="S25" s="8">
        <f t="shared" si="47"/>
        <v>3.8418999999999999</v>
      </c>
      <c r="U25" s="3">
        <f t="shared" si="48"/>
        <v>1.1320791364910234</v>
      </c>
    </row>
    <row r="26" spans="1:21" s="4" customFormat="1" x14ac:dyDescent="0.2">
      <c r="A26" s="4" t="s">
        <v>26</v>
      </c>
      <c r="B26" s="4">
        <v>-0.73</v>
      </c>
      <c r="C26" s="4">
        <v>1.25088</v>
      </c>
      <c r="D26" s="4">
        <v>1.2783100000000001</v>
      </c>
      <c r="E26" s="4">
        <v>1.2747900000000001</v>
      </c>
      <c r="F26" s="4">
        <v>0.84189999999999998</v>
      </c>
      <c r="G26" s="33">
        <v>1.3</v>
      </c>
      <c r="H26" s="7">
        <v>2.12</v>
      </c>
      <c r="I26" s="33"/>
      <c r="J26" s="5">
        <f t="shared" si="41"/>
        <v>0.63076923076923075</v>
      </c>
      <c r="K26" s="5">
        <f t="shared" si="42"/>
        <v>0.6584396586117609</v>
      </c>
      <c r="M26" s="4">
        <f>SUM(B26:C26)</f>
        <v>0.52088000000000001</v>
      </c>
      <c r="N26" s="7">
        <f>SUM(F26:G26)</f>
        <v>2.1419000000000001</v>
      </c>
      <c r="P26" s="5">
        <f>N26/M26-1</f>
        <v>3.1120795576716329</v>
      </c>
      <c r="R26" s="4">
        <f t="shared" si="46"/>
        <v>1.7991900000000001</v>
      </c>
      <c r="S26" s="7">
        <f t="shared" si="47"/>
        <v>4.2619000000000007</v>
      </c>
      <c r="U26" s="5">
        <f t="shared" si="48"/>
        <v>1.3687881769018282</v>
      </c>
    </row>
    <row r="27" spans="1:21" s="2" customFormat="1" x14ac:dyDescent="0.2">
      <c r="A27" s="2" t="s">
        <v>86</v>
      </c>
      <c r="B27" s="2">
        <f>B26/B2</f>
        <v>-3.3108347748314879E-2</v>
      </c>
      <c r="C27" s="2">
        <f t="shared" ref="C27:G27" si="49">C26/C2</f>
        <v>4.0172820720501698E-2</v>
      </c>
      <c r="D27" s="2">
        <f t="shared" si="49"/>
        <v>3.8277166679392689E-2</v>
      </c>
      <c r="E27" s="2">
        <f t="shared" si="49"/>
        <v>3.6115343361926296E-2</v>
      </c>
      <c r="F27" s="2">
        <f t="shared" si="49"/>
        <v>2.7630447118330452E-2</v>
      </c>
      <c r="G27" s="35">
        <f t="shared" si="49"/>
        <v>3.9027319123386368E-2</v>
      </c>
      <c r="H27" s="9">
        <f t="shared" ref="H27" si="50">H26/H2</f>
        <v>5.4026503567787973E-2</v>
      </c>
      <c r="I27" s="35"/>
      <c r="J27" s="2">
        <f>H27-G27</f>
        <v>1.4999184444401605E-2</v>
      </c>
      <c r="K27" s="2">
        <f>H27-D27</f>
        <v>1.5749336888395284E-2</v>
      </c>
      <c r="M27" s="2">
        <f t="shared" ref="M27:N27" si="51">M26/M2</f>
        <v>9.7935012951646007E-3</v>
      </c>
      <c r="N27" s="9">
        <f t="shared" si="51"/>
        <v>3.3582622517619551E-2</v>
      </c>
      <c r="P27" s="2">
        <f>N27-M27</f>
        <v>2.378912122245495E-2</v>
      </c>
      <c r="R27" s="2">
        <f t="shared" ref="R27:S27" si="52">R26/R2</f>
        <v>2.0780079655874795E-2</v>
      </c>
      <c r="S27" s="9">
        <f t="shared" si="52"/>
        <v>4.1369632948006899E-2</v>
      </c>
      <c r="U27" s="2">
        <f>S27-R27</f>
        <v>2.0589553292132103E-2</v>
      </c>
    </row>
    <row r="28" spans="1:21" x14ac:dyDescent="0.2">
      <c r="A28" s="1" t="s">
        <v>23</v>
      </c>
      <c r="B28" s="1">
        <v>-0.727746</v>
      </c>
      <c r="C28" s="1">
        <v>1.25088</v>
      </c>
      <c r="D28" s="1">
        <v>1.2783100000000001</v>
      </c>
      <c r="E28" s="1">
        <v>1.2747900000000001</v>
      </c>
      <c r="F28" s="1">
        <v>0.84189999999999998</v>
      </c>
      <c r="G28" s="34">
        <v>1.3</v>
      </c>
      <c r="H28" s="8">
        <v>2.12</v>
      </c>
      <c r="J28" s="3">
        <f t="shared" ref="J28:J29" si="53">H28/G28-1</f>
        <v>0.63076923076923075</v>
      </c>
      <c r="K28" s="3">
        <f t="shared" ref="K28:K29" si="54">H28/D28-1</f>
        <v>0.6584396586117609</v>
      </c>
      <c r="M28" s="1">
        <f t="shared" ref="M28:M29" si="55">SUM(B28:C28)</f>
        <v>0.52313399999999999</v>
      </c>
      <c r="N28" s="8">
        <f t="shared" ref="N28:N29" si="56">SUM(F28:G28)</f>
        <v>2.1419000000000001</v>
      </c>
      <c r="P28" s="3">
        <f t="shared" ref="P28:P29" si="57">N28/M28-1</f>
        <v>3.0943620563756138</v>
      </c>
      <c r="R28" s="1">
        <f t="shared" ref="R28:R29" si="58">SUM(B28:D28)</f>
        <v>1.801444</v>
      </c>
      <c r="S28" s="8">
        <f t="shared" ref="S28:S29" si="59">SUM(F28:H28)</f>
        <v>4.2619000000000007</v>
      </c>
      <c r="U28" s="3">
        <f t="shared" ref="U28:U29" si="60">S28/R28-1</f>
        <v>1.3658243053905648</v>
      </c>
    </row>
    <row r="29" spans="1:21" x14ac:dyDescent="0.2">
      <c r="A29" s="1" t="s">
        <v>24</v>
      </c>
      <c r="B29" s="1">
        <v>-0.1</v>
      </c>
      <c r="C29" s="1">
        <v>0.17</v>
      </c>
      <c r="D29" s="1">
        <v>0.18</v>
      </c>
      <c r="E29" s="1">
        <v>0.18</v>
      </c>
      <c r="F29" s="1">
        <v>0.12</v>
      </c>
      <c r="G29" s="34">
        <v>0.18</v>
      </c>
      <c r="H29" s="8">
        <v>0.28999999999999998</v>
      </c>
      <c r="J29" s="3">
        <f t="shared" si="53"/>
        <v>0.61111111111111116</v>
      </c>
      <c r="K29" s="3">
        <f t="shared" si="54"/>
        <v>0.61111111111111116</v>
      </c>
      <c r="M29" s="1">
        <f t="shared" si="55"/>
        <v>7.0000000000000007E-2</v>
      </c>
      <c r="N29" s="8">
        <f t="shared" si="56"/>
        <v>0.3</v>
      </c>
      <c r="P29" s="3">
        <f t="shared" si="57"/>
        <v>3.2857142857142856</v>
      </c>
      <c r="R29" s="1">
        <f t="shared" si="58"/>
        <v>0.25</v>
      </c>
      <c r="S29" s="8">
        <f t="shared" si="59"/>
        <v>0.59</v>
      </c>
      <c r="U29" s="3">
        <f t="shared" si="60"/>
        <v>1.3599999999999999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/>
  </sheetViews>
  <sheetFormatPr baseColWidth="10" defaultColWidth="10.7109375" defaultRowHeight="16" x14ac:dyDescent="0.2"/>
  <cols>
    <col min="1" max="1" width="56.7109375" style="1" bestFit="1" customWidth="1"/>
    <col min="2" max="3" width="10.7109375" style="1"/>
    <col min="4" max="4" width="10.7109375" style="8"/>
    <col min="5" max="5" width="10.7109375" style="1"/>
    <col min="6" max="6" width="10.7109375" style="3"/>
    <col min="7" max="16384" width="10.7109375" style="1"/>
  </cols>
  <sheetData>
    <row r="1" spans="1:6" s="4" customFormat="1" x14ac:dyDescent="0.2">
      <c r="A1" s="6" t="s">
        <v>116</v>
      </c>
      <c r="B1" s="38">
        <v>2014</v>
      </c>
      <c r="C1" s="38">
        <v>2015</v>
      </c>
      <c r="D1" s="38">
        <v>2016</v>
      </c>
      <c r="F1" s="5" t="s">
        <v>77</v>
      </c>
    </row>
    <row r="2" spans="1:6" s="4" customFormat="1" x14ac:dyDescent="0.2">
      <c r="A2" s="4" t="s">
        <v>11</v>
      </c>
      <c r="B2" s="33">
        <v>113.88500000000001</v>
      </c>
      <c r="C2" s="33">
        <v>109.581</v>
      </c>
      <c r="D2" s="7">
        <v>120.857</v>
      </c>
      <c r="F2" s="5">
        <f>D2/C2-1</f>
        <v>0.10290105036457042</v>
      </c>
    </row>
    <row r="3" spans="1:6" x14ac:dyDescent="0.2">
      <c r="A3" s="1" t="s">
        <v>106</v>
      </c>
      <c r="B3" s="34">
        <v>52.167999999999999</v>
      </c>
      <c r="C3" s="34">
        <v>51.484000000000002</v>
      </c>
      <c r="D3" s="8">
        <v>55.6</v>
      </c>
      <c r="F3" s="3">
        <f t="shared" ref="F3:F5" si="0">D3/C3-1</f>
        <v>7.994716805221036E-2</v>
      </c>
    </row>
    <row r="4" spans="1:6" s="2" customFormat="1" x14ac:dyDescent="0.2">
      <c r="A4" s="2" t="s">
        <v>107</v>
      </c>
      <c r="B4" s="35">
        <f t="shared" ref="B4:D4" si="1">B3/B2</f>
        <v>0.45807612942880976</v>
      </c>
      <c r="C4" s="35">
        <f t="shared" si="1"/>
        <v>0.46982597348080418</v>
      </c>
      <c r="D4" s="9">
        <f t="shared" si="1"/>
        <v>0.46004782511563252</v>
      </c>
      <c r="F4" s="2">
        <f>D4-C4</f>
        <v>-9.7781483651716572E-3</v>
      </c>
    </row>
    <row r="5" spans="1:6" x14ac:dyDescent="0.2">
      <c r="A5" s="1" t="s">
        <v>108</v>
      </c>
      <c r="B5" s="34">
        <v>61.716000000000001</v>
      </c>
      <c r="C5" s="34">
        <v>58.097000000000001</v>
      </c>
      <c r="D5" s="8">
        <v>65.257000000000005</v>
      </c>
      <c r="F5" s="3">
        <f t="shared" si="0"/>
        <v>0.12324216396715837</v>
      </c>
    </row>
    <row r="6" spans="1:6" s="2" customFormat="1" x14ac:dyDescent="0.2">
      <c r="A6" s="2" t="s">
        <v>109</v>
      </c>
      <c r="B6" s="35">
        <f t="shared" ref="B6:D6" si="2">B5/B2</f>
        <v>0.54191508978355352</v>
      </c>
      <c r="C6" s="35">
        <f t="shared" si="2"/>
        <v>0.53017402651919587</v>
      </c>
      <c r="D6" s="9">
        <f t="shared" si="2"/>
        <v>0.53995217488436753</v>
      </c>
      <c r="F6" s="2">
        <f>D6-C6</f>
        <v>9.7781483651716572E-3</v>
      </c>
    </row>
    <row r="7" spans="1:6" x14ac:dyDescent="0.2">
      <c r="A7" s="1" t="s">
        <v>12</v>
      </c>
      <c r="B7" s="34">
        <v>78.638000000000005</v>
      </c>
      <c r="C7" s="34">
        <v>69.656999999999996</v>
      </c>
      <c r="D7" s="8">
        <v>73.626999999999995</v>
      </c>
      <c r="F7" s="3">
        <f t="shared" ref="F7:F29" si="3">D7/C7-1</f>
        <v>5.6993554129520341E-2</v>
      </c>
    </row>
    <row r="8" spans="1:6" s="2" customFormat="1" x14ac:dyDescent="0.2">
      <c r="A8" s="2" t="s">
        <v>115</v>
      </c>
      <c r="B8" s="35">
        <f t="shared" ref="B8:D8" si="4">B7/B2</f>
        <v>0.69050357817096197</v>
      </c>
      <c r="C8" s="35">
        <f t="shared" si="4"/>
        <v>0.63566676704903213</v>
      </c>
      <c r="D8" s="9">
        <f t="shared" si="4"/>
        <v>0.60920757589547969</v>
      </c>
      <c r="F8" s="2">
        <f>D8-C8</f>
        <v>-2.6459191153552442E-2</v>
      </c>
    </row>
    <row r="9" spans="1:6" s="4" customFormat="1" x14ac:dyDescent="0.2">
      <c r="A9" s="4" t="s">
        <v>13</v>
      </c>
      <c r="B9" s="33">
        <v>35.246000000000002</v>
      </c>
      <c r="C9" s="33">
        <v>39.923999999999999</v>
      </c>
      <c r="D9" s="7">
        <v>47.23</v>
      </c>
      <c r="F9" s="5">
        <f t="shared" si="3"/>
        <v>0.18299769562168122</v>
      </c>
    </row>
    <row r="10" spans="1:6" s="2" customFormat="1" x14ac:dyDescent="0.2">
      <c r="A10" s="2" t="s">
        <v>83</v>
      </c>
      <c r="B10" s="35">
        <f t="shared" ref="B10:D10" si="5">B9/B2</f>
        <v>0.30948764104140142</v>
      </c>
      <c r="C10" s="35">
        <f t="shared" si="5"/>
        <v>0.36433323295096776</v>
      </c>
      <c r="D10" s="9">
        <f t="shared" si="5"/>
        <v>0.3907924241045202</v>
      </c>
      <c r="F10" s="2">
        <f>D10-C10</f>
        <v>2.6459191153552442E-2</v>
      </c>
    </row>
    <row r="11" spans="1:6" x14ac:dyDescent="0.2">
      <c r="A11" s="1" t="s">
        <v>14</v>
      </c>
      <c r="B11" s="34">
        <v>3.5270000000000001</v>
      </c>
      <c r="C11" s="34">
        <v>1.9239999999999999</v>
      </c>
      <c r="D11" s="8">
        <v>2.077</v>
      </c>
      <c r="F11" s="3">
        <f t="shared" si="3"/>
        <v>7.9521829521829623E-2</v>
      </c>
    </row>
    <row r="12" spans="1:6" x14ac:dyDescent="0.2">
      <c r="A12" s="1" t="s">
        <v>15</v>
      </c>
      <c r="B12" s="34">
        <v>20.65</v>
      </c>
      <c r="C12" s="34">
        <v>22.696000000000002</v>
      </c>
      <c r="D12" s="8">
        <v>30.015999999999998</v>
      </c>
      <c r="F12" s="3">
        <f t="shared" si="3"/>
        <v>0.32252379273880849</v>
      </c>
    </row>
    <row r="13" spans="1:6" s="2" customFormat="1" x14ac:dyDescent="0.2">
      <c r="A13" s="2" t="s">
        <v>80</v>
      </c>
      <c r="B13" s="35">
        <f t="shared" ref="B13:D13" si="6">B12/B2</f>
        <v>0.18132326469684329</v>
      </c>
      <c r="C13" s="35">
        <f t="shared" si="6"/>
        <v>0.20711619715096596</v>
      </c>
      <c r="D13" s="9">
        <f t="shared" si="6"/>
        <v>0.24835963163077024</v>
      </c>
      <c r="F13" s="2">
        <f>D13-C13</f>
        <v>4.1243434479804275E-2</v>
      </c>
    </row>
    <row r="14" spans="1:6" x14ac:dyDescent="0.2">
      <c r="A14" s="1" t="s">
        <v>16</v>
      </c>
      <c r="B14" s="34">
        <v>11.872999999999999</v>
      </c>
      <c r="C14" s="34">
        <v>13.265000000000001</v>
      </c>
      <c r="D14" s="8">
        <v>13.116</v>
      </c>
      <c r="F14" s="3">
        <f t="shared" si="3"/>
        <v>-1.1232566905390207E-2</v>
      </c>
    </row>
    <row r="15" spans="1:6" s="2" customFormat="1" x14ac:dyDescent="0.2">
      <c r="A15" s="2" t="s">
        <v>81</v>
      </c>
      <c r="B15" s="35">
        <f t="shared" ref="B15:D15" si="7">B14/B2</f>
        <v>0.1042542916099574</v>
      </c>
      <c r="C15" s="35">
        <f t="shared" si="7"/>
        <v>0.12105200719102764</v>
      </c>
      <c r="D15" s="9">
        <f t="shared" si="7"/>
        <v>0.10852495097511936</v>
      </c>
      <c r="F15" s="2">
        <f>D15-C15</f>
        <v>-1.2527056215908286E-2</v>
      </c>
    </row>
    <row r="16" spans="1:6" x14ac:dyDescent="0.2">
      <c r="A16" s="1" t="s">
        <v>25</v>
      </c>
      <c r="B16" s="34">
        <v>1.2</v>
      </c>
      <c r="C16" s="34">
        <v>1.1339999999999999</v>
      </c>
      <c r="D16" s="8">
        <v>0.67900000000000005</v>
      </c>
      <c r="F16" s="3">
        <f>D16/C16-1</f>
        <v>-0.40123456790123446</v>
      </c>
    </row>
    <row r="17" spans="1:6" s="4" customFormat="1" x14ac:dyDescent="0.2">
      <c r="A17" s="4" t="s">
        <v>82</v>
      </c>
      <c r="B17" s="33">
        <v>8.4280000000000008</v>
      </c>
      <c r="C17" s="33">
        <v>8.36</v>
      </c>
      <c r="D17" s="7">
        <v>9.9489999999999998</v>
      </c>
      <c r="F17" s="5">
        <f>D17/C17-1</f>
        <v>0.19007177033492839</v>
      </c>
    </row>
    <row r="18" spans="1:6" s="2" customFormat="1" x14ac:dyDescent="0.2">
      <c r="A18" s="2" t="s">
        <v>84</v>
      </c>
      <c r="B18" s="35">
        <f t="shared" ref="B18:D18" si="8">B17/B2</f>
        <v>7.4004478201694701E-2</v>
      </c>
      <c r="C18" s="35">
        <f t="shared" si="8"/>
        <v>7.6290597822615228E-2</v>
      </c>
      <c r="D18" s="9">
        <f t="shared" si="8"/>
        <v>8.2320428274737914E-2</v>
      </c>
      <c r="F18" s="2">
        <f>D18-C18</f>
        <v>6.0298304521226864E-3</v>
      </c>
    </row>
    <row r="19" spans="1:6" s="4" customFormat="1" x14ac:dyDescent="0.2">
      <c r="A19" s="4" t="s">
        <v>17</v>
      </c>
      <c r="B19" s="33">
        <v>5.05</v>
      </c>
      <c r="C19" s="33">
        <v>4.7530000000000001</v>
      </c>
      <c r="D19" s="7">
        <v>5.4950000000000001</v>
      </c>
      <c r="F19" s="5">
        <f t="shared" si="3"/>
        <v>0.15611192930780549</v>
      </c>
    </row>
    <row r="20" spans="1:6" s="2" customFormat="1" x14ac:dyDescent="0.2">
      <c r="A20" s="2" t="s">
        <v>85</v>
      </c>
      <c r="B20" s="35">
        <f t="shared" ref="B20:D20" si="9">B19/B2</f>
        <v>4.4342977565087587E-2</v>
      </c>
      <c r="C20" s="35">
        <f t="shared" si="9"/>
        <v>4.3374307589819402E-2</v>
      </c>
      <c r="D20" s="9">
        <f t="shared" si="9"/>
        <v>4.5466956816733829E-2</v>
      </c>
      <c r="F20" s="2">
        <f>D20-C20</f>
        <v>2.0926492269144267E-3</v>
      </c>
    </row>
    <row r="21" spans="1:6" x14ac:dyDescent="0.2">
      <c r="A21" s="1" t="s">
        <v>18</v>
      </c>
      <c r="B21" s="34">
        <v>0.23100000000000001</v>
      </c>
      <c r="C21" s="34">
        <v>0.14099999999999999</v>
      </c>
      <c r="D21" s="8">
        <v>3.2000000000000001E-2</v>
      </c>
      <c r="F21" s="3">
        <f t="shared" si="3"/>
        <v>-0.77304964539007093</v>
      </c>
    </row>
    <row r="22" spans="1:6" x14ac:dyDescent="0.2">
      <c r="A22" s="1" t="s">
        <v>19</v>
      </c>
      <c r="B22" s="34">
        <v>1.4119999999999999</v>
      </c>
      <c r="C22" s="34">
        <v>0.752</v>
      </c>
      <c r="D22" s="8">
        <v>1.5669999999999999</v>
      </c>
      <c r="F22" s="3">
        <f t="shared" si="3"/>
        <v>1.083776595744681</v>
      </c>
    </row>
    <row r="23" spans="1:6" x14ac:dyDescent="0.2">
      <c r="A23" s="1" t="s">
        <v>20</v>
      </c>
      <c r="B23" s="34">
        <v>3.8690000000000002</v>
      </c>
      <c r="C23" s="34">
        <v>4.1429999999999998</v>
      </c>
      <c r="D23" s="8">
        <v>3.9609999999999999</v>
      </c>
      <c r="F23" s="3">
        <f t="shared" si="3"/>
        <v>-4.3929519671735417E-2</v>
      </c>
    </row>
    <row r="24" spans="1:6" x14ac:dyDescent="0.2">
      <c r="A24" s="1" t="s">
        <v>21</v>
      </c>
      <c r="B24" s="34">
        <v>0.35699999999999998</v>
      </c>
      <c r="C24" s="34">
        <v>1.169</v>
      </c>
      <c r="D24" s="8">
        <v>0.82799999999999996</v>
      </c>
      <c r="F24" s="3">
        <f t="shared" si="3"/>
        <v>-0.29170230966638155</v>
      </c>
    </row>
    <row r="25" spans="1:6" x14ac:dyDescent="0.2">
      <c r="A25" s="1" t="s">
        <v>22</v>
      </c>
      <c r="B25" s="34">
        <v>3.512</v>
      </c>
      <c r="C25" s="34">
        <v>2.9740000000000002</v>
      </c>
      <c r="D25" s="8">
        <v>3.133</v>
      </c>
      <c r="F25" s="3">
        <f t="shared" si="3"/>
        <v>5.3463349024882145E-2</v>
      </c>
    </row>
    <row r="26" spans="1:6" s="4" customFormat="1" x14ac:dyDescent="0.2">
      <c r="A26" s="4" t="s">
        <v>26</v>
      </c>
      <c r="B26" s="33">
        <v>3.512</v>
      </c>
      <c r="C26" s="33">
        <v>2.9740000000000002</v>
      </c>
      <c r="D26" s="7">
        <v>3.133</v>
      </c>
      <c r="F26" s="5">
        <f t="shared" si="3"/>
        <v>5.3463349024882145E-2</v>
      </c>
    </row>
    <row r="27" spans="1:6" s="2" customFormat="1" x14ac:dyDescent="0.2">
      <c r="A27" s="2" t="s">
        <v>86</v>
      </c>
      <c r="B27" s="35">
        <f t="shared" ref="B27:D27" si="10">B26/B2</f>
        <v>3.0838126179918338E-2</v>
      </c>
      <c r="C27" s="35">
        <f t="shared" si="10"/>
        <v>2.7139741378523652E-2</v>
      </c>
      <c r="D27" s="9">
        <f t="shared" si="10"/>
        <v>2.5923198490778357E-2</v>
      </c>
      <c r="F27" s="2">
        <f>D27-C27</f>
        <v>-1.216542887745295E-3</v>
      </c>
    </row>
    <row r="28" spans="1:6" x14ac:dyDescent="0.2">
      <c r="A28" s="1" t="s">
        <v>23</v>
      </c>
      <c r="B28" s="34">
        <v>4</v>
      </c>
      <c r="C28" s="34">
        <v>3.8050000000000002</v>
      </c>
      <c r="D28" s="8">
        <v>3.0089999999999999</v>
      </c>
      <c r="F28" s="3">
        <f t="shared" si="3"/>
        <v>-0.20919842312746395</v>
      </c>
    </row>
    <row r="29" spans="1:6" x14ac:dyDescent="0.2">
      <c r="A29" s="1" t="s">
        <v>24</v>
      </c>
      <c r="B29" s="34">
        <v>0.56000000000000005</v>
      </c>
      <c r="C29" s="34">
        <v>0.53</v>
      </c>
      <c r="D29" s="8">
        <v>0.41</v>
      </c>
      <c r="F29" s="3">
        <f t="shared" si="3"/>
        <v>-0.2264150943396227</v>
      </c>
    </row>
    <row r="30" spans="1:6" x14ac:dyDescent="0.2">
      <c r="B30" s="34"/>
      <c r="C30" s="34"/>
    </row>
    <row r="31" spans="1:6" x14ac:dyDescent="0.2">
      <c r="B31" s="34"/>
      <c r="C31" s="34"/>
    </row>
    <row r="32" spans="1:6" x14ac:dyDescent="0.2">
      <c r="B32" s="34"/>
      <c r="C32" s="34"/>
    </row>
    <row r="33" spans="2:3" x14ac:dyDescent="0.2">
      <c r="B33" s="34"/>
      <c r="C33" s="34"/>
    </row>
    <row r="34" spans="2:3" x14ac:dyDescent="0.2">
      <c r="B34" s="34"/>
      <c r="C34" s="34"/>
    </row>
    <row r="35" spans="2:3" x14ac:dyDescent="0.2">
      <c r="B35" s="34"/>
      <c r="C35" s="34"/>
    </row>
  </sheetData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5"/>
  <sheetViews>
    <sheetView workbookViewId="0"/>
  </sheetViews>
  <sheetFormatPr baseColWidth="10" defaultColWidth="10.7109375" defaultRowHeight="16" x14ac:dyDescent="0.2"/>
  <cols>
    <col min="1" max="1" width="50.7109375" style="10" bestFit="1" customWidth="1"/>
    <col min="2" max="11" width="10.7109375" style="10"/>
    <col min="12" max="13" width="10.7109375" style="3"/>
    <col min="14" max="16384" width="10.7109375" style="10"/>
  </cols>
  <sheetData>
    <row r="1" spans="1:13" s="4" customFormat="1" x14ac:dyDescent="0.2">
      <c r="A1" s="6" t="s">
        <v>119</v>
      </c>
      <c r="B1" s="40" t="s">
        <v>117</v>
      </c>
      <c r="C1" s="40" t="s">
        <v>118</v>
      </c>
      <c r="D1" s="40" t="s">
        <v>27</v>
      </c>
      <c r="E1" s="40" t="s">
        <v>28</v>
      </c>
      <c r="F1" s="40" t="s">
        <v>29</v>
      </c>
      <c r="G1" s="40" t="s">
        <v>30</v>
      </c>
      <c r="H1" s="4" t="s">
        <v>31</v>
      </c>
      <c r="I1" s="4" t="s">
        <v>157</v>
      </c>
      <c r="J1" s="36" t="s">
        <v>156</v>
      </c>
      <c r="L1" s="5" t="s">
        <v>78</v>
      </c>
      <c r="M1" s="5" t="s">
        <v>77</v>
      </c>
    </row>
    <row r="2" spans="1:13" s="11" customFormat="1" x14ac:dyDescent="0.2">
      <c r="A2" s="11" t="s">
        <v>88</v>
      </c>
      <c r="L2" s="12"/>
      <c r="M2" s="12"/>
    </row>
    <row r="3" spans="1:13" s="4" customFormat="1" x14ac:dyDescent="0.2">
      <c r="A3" s="4" t="s">
        <v>32</v>
      </c>
      <c r="B3" s="33">
        <v>40.344999999999999</v>
      </c>
      <c r="C3" s="33">
        <v>47.609000000000002</v>
      </c>
      <c r="D3" s="33">
        <v>47.983919999999998</v>
      </c>
      <c r="E3" s="33">
        <v>47.769829999999999</v>
      </c>
      <c r="F3" s="33">
        <v>49.853200000000001</v>
      </c>
      <c r="G3" s="33">
        <v>49.917999999999999</v>
      </c>
      <c r="H3" s="4">
        <v>49.343420000000002</v>
      </c>
      <c r="I3" s="4">
        <v>49.82</v>
      </c>
      <c r="J3" s="7">
        <v>52.83</v>
      </c>
      <c r="L3" s="5">
        <f>J3/I3-1</f>
        <v>6.0417503010838924E-2</v>
      </c>
      <c r="M3" s="5">
        <f>J3/F3-1</f>
        <v>5.9711312413245121E-2</v>
      </c>
    </row>
    <row r="4" spans="1:13" x14ac:dyDescent="0.2">
      <c r="A4" s="10" t="s">
        <v>33</v>
      </c>
      <c r="B4" s="37">
        <v>27.440999999999999</v>
      </c>
      <c r="C4" s="37">
        <v>33.619999999999997</v>
      </c>
      <c r="D4" s="37">
        <v>33.784880000000001</v>
      </c>
      <c r="E4" s="37">
        <v>33.155149999999999</v>
      </c>
      <c r="F4" s="37">
        <v>34.550370000000001</v>
      </c>
      <c r="G4" s="37">
        <v>34.625</v>
      </c>
      <c r="H4" s="10">
        <v>33.960520000000002</v>
      </c>
      <c r="I4" s="10">
        <v>34.380000000000003</v>
      </c>
      <c r="J4" s="13">
        <v>37.29</v>
      </c>
      <c r="L4" s="27">
        <f t="shared" ref="L4:L14" si="0">J4/I4-1</f>
        <v>8.4642233856893512E-2</v>
      </c>
      <c r="M4" s="27">
        <f t="shared" ref="M4:M14" si="1">J4/F4-1</f>
        <v>7.9293796274829909E-2</v>
      </c>
    </row>
    <row r="5" spans="1:13" x14ac:dyDescent="0.2">
      <c r="A5" s="10" t="s">
        <v>34</v>
      </c>
      <c r="B5" s="37">
        <v>3.6030000000000002</v>
      </c>
      <c r="C5" s="37">
        <v>5.8540000000000001</v>
      </c>
      <c r="D5" s="37">
        <v>6.0702499999999997</v>
      </c>
      <c r="E5" s="37">
        <v>6.4791499999999997</v>
      </c>
      <c r="F5" s="37">
        <v>7.1688599999999996</v>
      </c>
      <c r="G5" s="37">
        <v>7.8710000000000004</v>
      </c>
      <c r="H5" s="10">
        <v>7.95411</v>
      </c>
      <c r="I5" s="10">
        <v>8.02</v>
      </c>
      <c r="J5" s="13">
        <v>8.1300000000000008</v>
      </c>
      <c r="L5" s="27">
        <f t="shared" si="0"/>
        <v>1.371571072319222E-2</v>
      </c>
      <c r="M5" s="27">
        <f t="shared" si="1"/>
        <v>0.13407152601668892</v>
      </c>
    </row>
    <row r="6" spans="1:13" x14ac:dyDescent="0.2">
      <c r="A6" s="10" t="s">
        <v>35</v>
      </c>
      <c r="B6" s="37">
        <v>8.7539999999999996</v>
      </c>
      <c r="C6" s="37">
        <v>7.5990000000000002</v>
      </c>
      <c r="D6" s="37">
        <v>7.5929399999999996</v>
      </c>
      <c r="E6" s="37">
        <v>7.5844500000000004</v>
      </c>
      <c r="F6" s="37">
        <v>7.5839699999999999</v>
      </c>
      <c r="G6" s="37">
        <v>6.875</v>
      </c>
      <c r="H6" s="10">
        <v>6.8742700000000001</v>
      </c>
      <c r="I6" s="10">
        <v>6.87</v>
      </c>
      <c r="J6" s="13">
        <v>6.87</v>
      </c>
      <c r="L6" s="27">
        <f t="shared" si="0"/>
        <v>0</v>
      </c>
      <c r="M6" s="27">
        <f t="shared" si="1"/>
        <v>-9.4141986321148341E-2</v>
      </c>
    </row>
    <row r="7" spans="1:13" x14ac:dyDescent="0.2">
      <c r="A7" s="10" t="s">
        <v>36</v>
      </c>
      <c r="B7" s="37">
        <v>0.54600000000000004</v>
      </c>
      <c r="C7" s="37">
        <v>0.53500000000000003</v>
      </c>
      <c r="D7" s="37">
        <v>0.53474999999999995</v>
      </c>
      <c r="E7" s="37">
        <v>0.54993000000000003</v>
      </c>
      <c r="F7" s="37">
        <v>0.54888000000000003</v>
      </c>
      <c r="G7" s="37">
        <v>0.53500000000000003</v>
      </c>
      <c r="H7" s="10">
        <v>0.55311999999999995</v>
      </c>
      <c r="I7" s="10">
        <v>0.55000000000000004</v>
      </c>
      <c r="J7" s="13">
        <v>0.54</v>
      </c>
      <c r="L7" s="27">
        <f t="shared" si="0"/>
        <v>-1.8181818181818188E-2</v>
      </c>
      <c r="M7" s="27">
        <f t="shared" si="1"/>
        <v>-1.617839965019674E-2</v>
      </c>
    </row>
    <row r="8" spans="1:13" s="4" customFormat="1" x14ac:dyDescent="0.2">
      <c r="A8" s="4" t="s">
        <v>37</v>
      </c>
      <c r="B8" s="33">
        <v>52.914000000000001</v>
      </c>
      <c r="C8" s="33">
        <v>50.177999999999997</v>
      </c>
      <c r="D8" s="33">
        <v>44.846519999999998</v>
      </c>
      <c r="E8" s="33">
        <v>47.966360000000002</v>
      </c>
      <c r="F8" s="33">
        <v>51.898180000000004</v>
      </c>
      <c r="G8" s="33">
        <v>57.509</v>
      </c>
      <c r="H8" s="4">
        <v>56.525179999999999</v>
      </c>
      <c r="I8" s="4">
        <v>58.55</v>
      </c>
      <c r="J8" s="7">
        <v>64.260000000000005</v>
      </c>
      <c r="L8" s="5">
        <f t="shared" si="0"/>
        <v>9.7523484201537336E-2</v>
      </c>
      <c r="M8" s="5">
        <f t="shared" si="1"/>
        <v>0.23819370929770556</v>
      </c>
    </row>
    <row r="9" spans="1:13" x14ac:dyDescent="0.2">
      <c r="A9" s="10" t="s">
        <v>38</v>
      </c>
      <c r="B9" s="37">
        <v>28.364999999999998</v>
      </c>
      <c r="C9" s="37">
        <v>24.532</v>
      </c>
      <c r="D9" s="37">
        <v>25.388110000000001</v>
      </c>
      <c r="E9" s="37">
        <v>25.32066</v>
      </c>
      <c r="F9" s="37">
        <v>27.43064</v>
      </c>
      <c r="G9" s="37">
        <v>29.832999999999998</v>
      </c>
      <c r="H9" s="10">
        <v>33.137569999999997</v>
      </c>
      <c r="I9" s="10">
        <v>31.48</v>
      </c>
      <c r="J9" s="13">
        <v>32.57</v>
      </c>
      <c r="L9" s="27">
        <f t="shared" si="0"/>
        <v>3.4625158831003811E-2</v>
      </c>
      <c r="M9" s="27">
        <f t="shared" si="1"/>
        <v>0.18735837005625822</v>
      </c>
    </row>
    <row r="10" spans="1:13" x14ac:dyDescent="0.2">
      <c r="A10" s="10" t="s">
        <v>39</v>
      </c>
      <c r="B10" s="37">
        <v>19.891999999999999</v>
      </c>
      <c r="C10" s="37">
        <v>21.838999999999999</v>
      </c>
      <c r="D10" s="37">
        <v>14.83122</v>
      </c>
      <c r="E10" s="37">
        <v>18.250440000000001</v>
      </c>
      <c r="F10" s="37">
        <v>20.480029999999999</v>
      </c>
      <c r="G10" s="37">
        <v>23.771999999999998</v>
      </c>
      <c r="H10" s="10">
        <v>19.869959999999999</v>
      </c>
      <c r="I10" s="10">
        <v>21.31</v>
      </c>
      <c r="J10" s="13">
        <v>25.6</v>
      </c>
      <c r="L10" s="27">
        <f t="shared" si="0"/>
        <v>0.20131393711872381</v>
      </c>
      <c r="M10" s="27">
        <f t="shared" si="1"/>
        <v>0.24999816894799487</v>
      </c>
    </row>
    <row r="11" spans="1:13" x14ac:dyDescent="0.2">
      <c r="A11" s="10" t="s">
        <v>40</v>
      </c>
      <c r="B11" s="37">
        <v>2.0840000000000001</v>
      </c>
      <c r="C11" s="37">
        <v>1.5980000000000001</v>
      </c>
      <c r="D11" s="37">
        <v>1.6560900000000001</v>
      </c>
      <c r="E11" s="37">
        <v>1.4</v>
      </c>
      <c r="F11" s="37">
        <v>1.6956500000000001</v>
      </c>
      <c r="G11" s="37">
        <v>1.7010000000000001</v>
      </c>
      <c r="H11" s="10">
        <v>1.26711</v>
      </c>
      <c r="I11" s="10">
        <v>1.49</v>
      </c>
      <c r="J11" s="13">
        <v>0.93</v>
      </c>
      <c r="L11" s="27">
        <f t="shared" si="0"/>
        <v>-0.37583892617449666</v>
      </c>
      <c r="M11" s="27">
        <f t="shared" si="1"/>
        <v>-0.45153775838174148</v>
      </c>
    </row>
    <row r="12" spans="1:13" x14ac:dyDescent="0.2">
      <c r="A12" s="10" t="s">
        <v>41</v>
      </c>
      <c r="B12" s="37">
        <v>0.89100000000000001</v>
      </c>
      <c r="C12" s="37">
        <v>1.3260000000000001</v>
      </c>
      <c r="D12" s="37">
        <v>1.75108</v>
      </c>
      <c r="E12" s="37">
        <v>1.7148000000000001</v>
      </c>
      <c r="F12" s="37">
        <v>1.48187</v>
      </c>
      <c r="G12" s="37">
        <v>1.2170000000000001</v>
      </c>
      <c r="H12" s="10">
        <v>1.35164</v>
      </c>
      <c r="I12" s="10">
        <v>1.88</v>
      </c>
      <c r="J12" s="13">
        <v>1.95</v>
      </c>
      <c r="L12" s="27">
        <f t="shared" si="0"/>
        <v>3.7234042553191626E-2</v>
      </c>
      <c r="M12" s="27">
        <f t="shared" si="1"/>
        <v>0.31590490393894188</v>
      </c>
    </row>
    <row r="13" spans="1:13" x14ac:dyDescent="0.2">
      <c r="A13" s="10" t="s">
        <v>42</v>
      </c>
      <c r="B13" s="37">
        <v>1.6819999999999999</v>
      </c>
      <c r="C13" s="37">
        <v>0.86499999999999999</v>
      </c>
      <c r="D13" s="37">
        <v>1.20242</v>
      </c>
      <c r="E13" s="37">
        <v>1.26284</v>
      </c>
      <c r="F13" s="37">
        <v>0.79237000000000002</v>
      </c>
      <c r="G13" s="37">
        <v>0.98699999999999999</v>
      </c>
      <c r="H13" s="10">
        <v>0.89890000000000003</v>
      </c>
      <c r="I13" s="10">
        <v>2.38</v>
      </c>
      <c r="J13" s="13">
        <v>3.21</v>
      </c>
      <c r="L13" s="27">
        <f t="shared" si="0"/>
        <v>0.34873949579831942</v>
      </c>
      <c r="M13" s="27">
        <f t="shared" si="1"/>
        <v>3.0511377260623194</v>
      </c>
    </row>
    <row r="14" spans="1:13" s="4" customFormat="1" x14ac:dyDescent="0.2">
      <c r="A14" s="4" t="s">
        <v>43</v>
      </c>
      <c r="B14" s="33">
        <v>93.259</v>
      </c>
      <c r="C14" s="33">
        <v>97.787999999999997</v>
      </c>
      <c r="D14" s="33">
        <v>92.830439999999996</v>
      </c>
      <c r="E14" s="33">
        <v>95.736189999999993</v>
      </c>
      <c r="F14" s="33">
        <v>101.75138</v>
      </c>
      <c r="G14" s="33">
        <v>107.42700000000001</v>
      </c>
      <c r="H14" s="4">
        <v>105.8686</v>
      </c>
      <c r="I14" s="4">
        <f>I3+I8</f>
        <v>108.37</v>
      </c>
      <c r="J14" s="7">
        <f>J3+J8</f>
        <v>117.09</v>
      </c>
      <c r="L14" s="5">
        <f t="shared" si="0"/>
        <v>8.046507335978581E-2</v>
      </c>
      <c r="M14" s="5">
        <f t="shared" si="1"/>
        <v>0.15074606359147169</v>
      </c>
    </row>
    <row r="15" spans="1:13" s="11" customFormat="1" x14ac:dyDescent="0.2">
      <c r="A15" s="11" t="s">
        <v>87</v>
      </c>
      <c r="L15" s="12"/>
      <c r="M15" s="12"/>
    </row>
    <row r="16" spans="1:13" s="4" customFormat="1" x14ac:dyDescent="0.2">
      <c r="A16" s="4" t="s">
        <v>44</v>
      </c>
      <c r="B16" s="33">
        <v>39.746000000000002</v>
      </c>
      <c r="C16" s="33">
        <v>42.561999999999998</v>
      </c>
      <c r="D16" s="33">
        <v>41.82405</v>
      </c>
      <c r="E16" s="33">
        <v>43.084409999999998</v>
      </c>
      <c r="F16" s="33">
        <v>43.921950000000002</v>
      </c>
      <c r="G16" s="33">
        <v>45.561999999999998</v>
      </c>
      <c r="H16" s="4">
        <v>46.305790000000002</v>
      </c>
      <c r="I16" s="4">
        <v>46.77</v>
      </c>
      <c r="J16" s="7">
        <v>48.63</v>
      </c>
      <c r="L16" s="5">
        <f t="shared" ref="L16:L29" si="2">J16/I16-1</f>
        <v>3.9769082745349627E-2</v>
      </c>
      <c r="M16" s="5">
        <f t="shared" ref="M16:M29" si="3">J16/F16-1</f>
        <v>0.10719127907572412</v>
      </c>
    </row>
    <row r="17" spans="1:13" x14ac:dyDescent="0.2">
      <c r="A17" s="10" t="s">
        <v>99</v>
      </c>
      <c r="B17" s="37">
        <v>-0.66600000000000004</v>
      </c>
      <c r="C17" s="37">
        <v>-1.552</v>
      </c>
      <c r="D17" s="37">
        <v>-1.5623400000000001</v>
      </c>
      <c r="E17" s="37">
        <v>-1.552</v>
      </c>
      <c r="F17" s="37">
        <v>-1.552</v>
      </c>
      <c r="G17" s="37">
        <v>-1.4690000000000001</v>
      </c>
      <c r="H17" s="10">
        <v>-1.4831799999999999</v>
      </c>
      <c r="I17" s="10">
        <v>-1.06</v>
      </c>
      <c r="J17" s="13">
        <v>-1.69</v>
      </c>
      <c r="L17" s="27">
        <f t="shared" si="2"/>
        <v>0.59433962264150941</v>
      </c>
      <c r="M17" s="27">
        <f t="shared" si="3"/>
        <v>8.8917525773195782E-2</v>
      </c>
    </row>
    <row r="18" spans="1:13" s="4" customFormat="1" x14ac:dyDescent="0.2">
      <c r="A18" s="4" t="s">
        <v>45</v>
      </c>
      <c r="B18" s="33">
        <v>11.294</v>
      </c>
      <c r="C18" s="33">
        <v>14.211</v>
      </c>
      <c r="D18" s="33">
        <v>14.03058</v>
      </c>
      <c r="E18" s="33">
        <v>13.18304</v>
      </c>
      <c r="F18" s="33">
        <v>14.02187</v>
      </c>
      <c r="G18" s="33">
        <v>13.750999999999999</v>
      </c>
      <c r="H18" s="4">
        <v>13.27835</v>
      </c>
      <c r="I18" s="4">
        <v>13.35</v>
      </c>
      <c r="J18" s="7">
        <v>15.47</v>
      </c>
      <c r="L18" s="5">
        <f t="shared" si="2"/>
        <v>0.1588014981273409</v>
      </c>
      <c r="M18" s="5">
        <f t="shared" si="3"/>
        <v>0.10327652445786484</v>
      </c>
    </row>
    <row r="19" spans="1:13" x14ac:dyDescent="0.2">
      <c r="A19" s="10" t="s">
        <v>89</v>
      </c>
      <c r="B19" s="37">
        <v>0.92400000000000004</v>
      </c>
      <c r="C19" s="37">
        <v>4.952</v>
      </c>
      <c r="D19" s="37">
        <v>4.8291199999999996</v>
      </c>
      <c r="E19" s="37">
        <v>4.4506300000000003</v>
      </c>
      <c r="F19" s="37">
        <v>4.2205599999999999</v>
      </c>
      <c r="G19" s="37">
        <v>4.149</v>
      </c>
      <c r="H19" s="10">
        <v>3.9385300000000001</v>
      </c>
      <c r="I19" s="10">
        <v>4.18</v>
      </c>
      <c r="J19" s="13">
        <v>4.78</v>
      </c>
      <c r="L19" s="27">
        <f t="shared" si="2"/>
        <v>0.14354066985645941</v>
      </c>
      <c r="M19" s="27">
        <f t="shared" si="3"/>
        <v>0.13255113065564772</v>
      </c>
    </row>
    <row r="20" spans="1:13" x14ac:dyDescent="0.2">
      <c r="A20" s="10" t="s">
        <v>90</v>
      </c>
      <c r="B20" s="37">
        <v>1.2070000000000001</v>
      </c>
      <c r="C20" s="37">
        <v>1.367</v>
      </c>
      <c r="D20" s="37">
        <v>1.4194</v>
      </c>
      <c r="E20" s="37">
        <v>0.98841999999999997</v>
      </c>
      <c r="F20" s="37">
        <v>1.9958800000000001</v>
      </c>
      <c r="G20" s="37">
        <v>2.4950000000000001</v>
      </c>
      <c r="H20" s="10">
        <v>2.22953</v>
      </c>
      <c r="I20" s="10">
        <v>1.81</v>
      </c>
      <c r="J20" s="13">
        <v>2.36</v>
      </c>
      <c r="L20" s="27">
        <f t="shared" si="2"/>
        <v>0.30386740331491713</v>
      </c>
      <c r="M20" s="27">
        <f t="shared" si="3"/>
        <v>0.18243581778463613</v>
      </c>
    </row>
    <row r="21" spans="1:13" x14ac:dyDescent="0.2">
      <c r="A21" s="10" t="s">
        <v>91</v>
      </c>
      <c r="B21" s="37">
        <v>8.9380000000000006</v>
      </c>
      <c r="C21" s="37">
        <v>7.6440000000000001</v>
      </c>
      <c r="D21" s="37">
        <v>7.5858400000000001</v>
      </c>
      <c r="E21" s="37">
        <v>7.5584699999999998</v>
      </c>
      <c r="F21" s="37">
        <v>7.7574069999999997</v>
      </c>
      <c r="G21" s="37">
        <v>6.7110000000000003</v>
      </c>
      <c r="H21" s="10">
        <v>6.7125700000000004</v>
      </c>
      <c r="I21" s="10">
        <v>6.97</v>
      </c>
      <c r="J21" s="13">
        <v>6.67</v>
      </c>
      <c r="L21" s="27">
        <f t="shared" si="2"/>
        <v>-4.3041606886657036E-2</v>
      </c>
      <c r="M21" s="27">
        <f t="shared" si="3"/>
        <v>-0.1401766079825385</v>
      </c>
    </row>
    <row r="22" spans="1:13" s="4" customFormat="1" x14ac:dyDescent="0.2">
      <c r="A22" s="4" t="s">
        <v>46</v>
      </c>
      <c r="B22" s="33">
        <v>42.219000000000001</v>
      </c>
      <c r="C22" s="33">
        <v>41.014000000000003</v>
      </c>
      <c r="D22" s="33">
        <v>36.975810000000003</v>
      </c>
      <c r="E22" s="33">
        <v>39.468739999999997</v>
      </c>
      <c r="F22" s="33">
        <v>43.807560000000002</v>
      </c>
      <c r="G22" s="33">
        <v>48.09</v>
      </c>
      <c r="H22" s="4">
        <v>46.284460000000003</v>
      </c>
      <c r="I22" s="4">
        <v>48.25</v>
      </c>
      <c r="J22" s="7">
        <v>52.99</v>
      </c>
      <c r="L22" s="5">
        <f t="shared" si="2"/>
        <v>9.8238341968911902E-2</v>
      </c>
      <c r="M22" s="5">
        <f t="shared" si="3"/>
        <v>0.20960856984502207</v>
      </c>
    </row>
    <row r="23" spans="1:13" x14ac:dyDescent="0.2">
      <c r="A23" s="10" t="s">
        <v>92</v>
      </c>
      <c r="B23" s="37">
        <v>11.003</v>
      </c>
      <c r="C23" s="37">
        <v>13.885</v>
      </c>
      <c r="D23" s="37">
        <v>14.427960000000001</v>
      </c>
      <c r="E23" s="37">
        <v>15.008649999999999</v>
      </c>
      <c r="F23" s="37">
        <v>14.36107</v>
      </c>
      <c r="G23" s="37">
        <v>16.079999999999998</v>
      </c>
      <c r="H23" s="10">
        <v>13.48868</v>
      </c>
      <c r="I23" s="10">
        <v>14.02</v>
      </c>
      <c r="J23" s="13">
        <v>18.34</v>
      </c>
      <c r="L23" s="27">
        <f t="shared" si="2"/>
        <v>0.30813124108416545</v>
      </c>
      <c r="M23" s="27">
        <f t="shared" si="3"/>
        <v>0.2770636171260219</v>
      </c>
    </row>
    <row r="24" spans="1:13" x14ac:dyDescent="0.2">
      <c r="A24" s="10" t="s">
        <v>93</v>
      </c>
      <c r="B24" s="37">
        <v>4.7679999999999998</v>
      </c>
      <c r="C24" s="37">
        <v>4.1550000000000002</v>
      </c>
      <c r="D24" s="37">
        <v>4.4484300000000001</v>
      </c>
      <c r="E24" s="37">
        <v>4.59239</v>
      </c>
      <c r="F24" s="37">
        <v>5.8044000000000002</v>
      </c>
      <c r="G24" s="37">
        <v>4.3739999999999997</v>
      </c>
      <c r="H24" s="10">
        <v>6.7157099999999996</v>
      </c>
      <c r="I24" s="10">
        <v>7.23</v>
      </c>
      <c r="J24" s="13">
        <v>5.52</v>
      </c>
      <c r="L24" s="27">
        <f t="shared" si="2"/>
        <v>-0.23651452282157692</v>
      </c>
      <c r="M24" s="27">
        <f t="shared" si="3"/>
        <v>-4.8997312383708969E-2</v>
      </c>
    </row>
    <row r="25" spans="1:13" x14ac:dyDescent="0.2">
      <c r="A25" s="10" t="s">
        <v>94</v>
      </c>
      <c r="B25" s="37">
        <v>21.260999999999999</v>
      </c>
      <c r="C25" s="37">
        <v>17.181000000000001</v>
      </c>
      <c r="D25" s="37">
        <v>12.296720000000001</v>
      </c>
      <c r="E25" s="37">
        <v>14.35238</v>
      </c>
      <c r="F25" s="37">
        <v>15.56607</v>
      </c>
      <c r="G25" s="37">
        <v>21.100999999999999</v>
      </c>
      <c r="H25" s="10">
        <v>19.199719999999999</v>
      </c>
      <c r="I25" s="10">
        <v>16.91</v>
      </c>
      <c r="J25" s="13">
        <v>18.29</v>
      </c>
      <c r="L25" s="27">
        <f t="shared" si="2"/>
        <v>8.160851567120031E-2</v>
      </c>
      <c r="M25" s="27">
        <f t="shared" si="3"/>
        <v>0.1749915039570038</v>
      </c>
    </row>
    <row r="26" spans="1:13" x14ac:dyDescent="0.2">
      <c r="A26" s="10" t="s">
        <v>95</v>
      </c>
      <c r="B26" s="37">
        <v>3.3809999999999998</v>
      </c>
      <c r="C26" s="37">
        <v>4.2569999999999997</v>
      </c>
      <c r="D26" s="37">
        <v>4.0276500000000004</v>
      </c>
      <c r="E26" s="37">
        <v>3.6376900000000001</v>
      </c>
      <c r="F26" s="37">
        <v>4.6780499999999998</v>
      </c>
      <c r="G26" s="37">
        <v>4.7350000000000003</v>
      </c>
      <c r="H26" s="10">
        <v>4.51206</v>
      </c>
      <c r="I26" s="10">
        <v>5.75</v>
      </c>
      <c r="J26" s="13">
        <v>5.15</v>
      </c>
      <c r="L26" s="27">
        <f t="shared" si="2"/>
        <v>-0.10434782608695647</v>
      </c>
      <c r="M26" s="27">
        <f t="shared" si="3"/>
        <v>0.10088605294941289</v>
      </c>
    </row>
    <row r="27" spans="1:13" x14ac:dyDescent="0.2">
      <c r="A27" s="10" t="s">
        <v>110</v>
      </c>
      <c r="B27" s="37">
        <v>0.82699999999999996</v>
      </c>
      <c r="C27" s="37">
        <v>0.92700000000000005</v>
      </c>
      <c r="D27" s="37">
        <v>1.2202</v>
      </c>
      <c r="E27" s="37">
        <v>1.7579800000000001</v>
      </c>
      <c r="F27" s="37">
        <v>2.8669899999999999</v>
      </c>
      <c r="G27" s="37">
        <v>1.1830000000000001</v>
      </c>
      <c r="H27" s="10">
        <v>1.76814</v>
      </c>
      <c r="I27" s="10">
        <v>3.82</v>
      </c>
      <c r="J27" s="13">
        <v>4.7300000000000004</v>
      </c>
      <c r="L27" s="27">
        <f t="shared" si="2"/>
        <v>0.23821989528795817</v>
      </c>
      <c r="M27" s="27">
        <f t="shared" si="3"/>
        <v>0.64981391633734353</v>
      </c>
    </row>
    <row r="28" spans="1:13" s="4" customFormat="1" x14ac:dyDescent="0.2">
      <c r="A28" s="4" t="s">
        <v>47</v>
      </c>
      <c r="B28" s="33">
        <v>93.259</v>
      </c>
      <c r="C28" s="33">
        <v>97.787999999999997</v>
      </c>
      <c r="D28" s="33">
        <v>92.830439999999996</v>
      </c>
      <c r="E28" s="33">
        <v>95.736189999999993</v>
      </c>
      <c r="F28" s="33">
        <v>101.75138</v>
      </c>
      <c r="G28" s="33">
        <v>107.42700000000001</v>
      </c>
      <c r="H28" s="4">
        <v>105.8686</v>
      </c>
      <c r="I28" s="4">
        <f>I16+I18+I22</f>
        <v>108.37</v>
      </c>
      <c r="J28" s="7">
        <f>J16+J18+J22</f>
        <v>117.09</v>
      </c>
      <c r="L28" s="5">
        <f t="shared" si="2"/>
        <v>8.046507335978581E-2</v>
      </c>
      <c r="M28" s="5">
        <f t="shared" si="3"/>
        <v>0.15074606359147169</v>
      </c>
    </row>
    <row r="29" spans="1:13" x14ac:dyDescent="0.2">
      <c r="A29" s="10" t="s">
        <v>48</v>
      </c>
      <c r="B29" s="37">
        <v>5.52</v>
      </c>
      <c r="C29" s="37">
        <v>5.91</v>
      </c>
      <c r="D29" s="37">
        <v>12.9</v>
      </c>
      <c r="E29" s="37">
        <v>13.3</v>
      </c>
      <c r="F29" s="37">
        <v>14.13</v>
      </c>
      <c r="G29" s="37">
        <v>14.92</v>
      </c>
      <c r="H29" s="10">
        <v>14.71</v>
      </c>
      <c r="I29" s="10">
        <v>15.05</v>
      </c>
      <c r="J29" s="41">
        <v>16.260000000000002</v>
      </c>
      <c r="L29" s="27">
        <f t="shared" si="2"/>
        <v>8.0398671096345575E-2</v>
      </c>
      <c r="M29" s="27">
        <f t="shared" si="3"/>
        <v>0.15074309978768574</v>
      </c>
    </row>
    <row r="30" spans="1:13" x14ac:dyDescent="0.2">
      <c r="J30" s="13"/>
    </row>
    <row r="31" spans="1:13" x14ac:dyDescent="0.2">
      <c r="J31" s="13"/>
    </row>
    <row r="32" spans="1:13" x14ac:dyDescent="0.2">
      <c r="J32" s="13"/>
    </row>
    <row r="33" spans="10:10" x14ac:dyDescent="0.2">
      <c r="J33" s="13"/>
    </row>
    <row r="34" spans="10:10" x14ac:dyDescent="0.2">
      <c r="J34" s="13"/>
    </row>
    <row r="35" spans="10:10" x14ac:dyDescent="0.2">
      <c r="J35" s="13"/>
    </row>
    <row r="36" spans="10:10" x14ac:dyDescent="0.2">
      <c r="J36" s="13"/>
    </row>
    <row r="37" spans="10:10" x14ac:dyDescent="0.2">
      <c r="J37" s="13"/>
    </row>
    <row r="38" spans="10:10" x14ac:dyDescent="0.2">
      <c r="J38" s="13"/>
    </row>
    <row r="39" spans="10:10" x14ac:dyDescent="0.2">
      <c r="J39" s="13"/>
    </row>
    <row r="40" spans="10:10" x14ac:dyDescent="0.2">
      <c r="J40" s="13"/>
    </row>
    <row r="41" spans="10:10" x14ac:dyDescent="0.2">
      <c r="J41" s="13"/>
    </row>
    <row r="42" spans="10:10" x14ac:dyDescent="0.2">
      <c r="J42" s="13"/>
    </row>
    <row r="43" spans="10:10" x14ac:dyDescent="0.2">
      <c r="J43" s="13"/>
    </row>
    <row r="44" spans="10:10" x14ac:dyDescent="0.2">
      <c r="J44" s="13"/>
    </row>
    <row r="45" spans="10:10" x14ac:dyDescent="0.2">
      <c r="J45" s="13"/>
    </row>
    <row r="46" spans="10:10" x14ac:dyDescent="0.2">
      <c r="J46" s="13"/>
    </row>
    <row r="47" spans="10:10" x14ac:dyDescent="0.2">
      <c r="J47" s="13"/>
    </row>
    <row r="48" spans="10:10" x14ac:dyDescent="0.2">
      <c r="J48" s="13"/>
    </row>
    <row r="49" spans="10:10" x14ac:dyDescent="0.2">
      <c r="J49" s="13"/>
    </row>
    <row r="50" spans="10:10" x14ac:dyDescent="0.2">
      <c r="J50" s="13"/>
    </row>
    <row r="51" spans="10:10" x14ac:dyDescent="0.2">
      <c r="J51" s="13"/>
    </row>
    <row r="52" spans="10:10" x14ac:dyDescent="0.2">
      <c r="J52" s="13"/>
    </row>
    <row r="53" spans="10:10" x14ac:dyDescent="0.2">
      <c r="J53" s="13"/>
    </row>
    <row r="54" spans="10:10" x14ac:dyDescent="0.2">
      <c r="J54" s="13"/>
    </row>
    <row r="55" spans="10:10" x14ac:dyDescent="0.2">
      <c r="J55" s="13"/>
    </row>
    <row r="56" spans="10:10" x14ac:dyDescent="0.2">
      <c r="J56" s="13"/>
    </row>
    <row r="57" spans="10:10" x14ac:dyDescent="0.2">
      <c r="J57" s="13"/>
    </row>
    <row r="58" spans="10:10" x14ac:dyDescent="0.2">
      <c r="J58" s="13"/>
    </row>
    <row r="59" spans="10:10" x14ac:dyDescent="0.2">
      <c r="J59" s="13"/>
    </row>
    <row r="60" spans="10:10" x14ac:dyDescent="0.2">
      <c r="J60" s="13"/>
    </row>
    <row r="61" spans="10:10" x14ac:dyDescent="0.2">
      <c r="J61" s="13"/>
    </row>
    <row r="62" spans="10:10" x14ac:dyDescent="0.2">
      <c r="J62" s="13"/>
    </row>
    <row r="63" spans="10:10" x14ac:dyDescent="0.2">
      <c r="J63" s="13"/>
    </row>
    <row r="64" spans="10:10" x14ac:dyDescent="0.2">
      <c r="J64" s="13"/>
    </row>
    <row r="65" spans="10:10" x14ac:dyDescent="0.2">
      <c r="J65" s="13"/>
    </row>
    <row r="66" spans="10:10" x14ac:dyDescent="0.2">
      <c r="J66" s="13"/>
    </row>
    <row r="67" spans="10:10" x14ac:dyDescent="0.2">
      <c r="J67" s="13"/>
    </row>
    <row r="68" spans="10:10" x14ac:dyDescent="0.2">
      <c r="J68" s="13"/>
    </row>
    <row r="69" spans="10:10" x14ac:dyDescent="0.2">
      <c r="J69" s="13"/>
    </row>
    <row r="70" spans="10:10" x14ac:dyDescent="0.2">
      <c r="J70" s="13"/>
    </row>
    <row r="71" spans="10:10" x14ac:dyDescent="0.2">
      <c r="J71" s="13"/>
    </row>
    <row r="72" spans="10:10" x14ac:dyDescent="0.2">
      <c r="J72" s="13"/>
    </row>
    <row r="73" spans="10:10" x14ac:dyDescent="0.2">
      <c r="J73" s="13"/>
    </row>
    <row r="74" spans="10:10" x14ac:dyDescent="0.2">
      <c r="J74" s="13"/>
    </row>
    <row r="75" spans="10:10" x14ac:dyDescent="0.2">
      <c r="J75" s="13"/>
    </row>
    <row r="76" spans="10:10" x14ac:dyDescent="0.2">
      <c r="J76" s="13"/>
    </row>
    <row r="77" spans="10:10" x14ac:dyDescent="0.2">
      <c r="J77" s="13"/>
    </row>
    <row r="78" spans="10:10" x14ac:dyDescent="0.2">
      <c r="J78" s="13"/>
    </row>
    <row r="79" spans="10:10" x14ac:dyDescent="0.2">
      <c r="J79" s="13"/>
    </row>
    <row r="80" spans="10:10" x14ac:dyDescent="0.2">
      <c r="J80" s="13"/>
    </row>
    <row r="81" spans="10:10" x14ac:dyDescent="0.2">
      <c r="J81" s="13"/>
    </row>
    <row r="82" spans="10:10" x14ac:dyDescent="0.2">
      <c r="J82" s="13"/>
    </row>
    <row r="83" spans="10:10" x14ac:dyDescent="0.2">
      <c r="J83" s="13"/>
    </row>
    <row r="84" spans="10:10" x14ac:dyDescent="0.2">
      <c r="J84" s="13"/>
    </row>
    <row r="85" spans="10:10" x14ac:dyDescent="0.2">
      <c r="J85" s="13"/>
    </row>
    <row r="86" spans="10:10" x14ac:dyDescent="0.2">
      <c r="J86" s="13"/>
    </row>
    <row r="87" spans="10:10" x14ac:dyDescent="0.2">
      <c r="J87" s="13"/>
    </row>
    <row r="88" spans="10:10" x14ac:dyDescent="0.2">
      <c r="J88" s="13"/>
    </row>
    <row r="89" spans="10:10" x14ac:dyDescent="0.2">
      <c r="J89" s="13"/>
    </row>
    <row r="90" spans="10:10" x14ac:dyDescent="0.2">
      <c r="J90" s="13"/>
    </row>
    <row r="91" spans="10:10" x14ac:dyDescent="0.2">
      <c r="J91" s="13"/>
    </row>
    <row r="92" spans="10:10" x14ac:dyDescent="0.2">
      <c r="J92" s="13"/>
    </row>
    <row r="93" spans="10:10" x14ac:dyDescent="0.2">
      <c r="J93" s="13"/>
    </row>
    <row r="94" spans="10:10" x14ac:dyDescent="0.2">
      <c r="J94" s="13"/>
    </row>
    <row r="95" spans="10:10" x14ac:dyDescent="0.2">
      <c r="J95" s="13"/>
    </row>
    <row r="96" spans="10:10" x14ac:dyDescent="0.2">
      <c r="J96" s="13"/>
    </row>
    <row r="97" spans="10:10" x14ac:dyDescent="0.2">
      <c r="J97" s="13"/>
    </row>
    <row r="98" spans="10:10" x14ac:dyDescent="0.2">
      <c r="J98" s="13"/>
    </row>
    <row r="99" spans="10:10" x14ac:dyDescent="0.2">
      <c r="J99" s="13"/>
    </row>
    <row r="100" spans="10:10" x14ac:dyDescent="0.2">
      <c r="J100" s="13"/>
    </row>
    <row r="101" spans="10:10" x14ac:dyDescent="0.2">
      <c r="J101" s="13"/>
    </row>
    <row r="102" spans="10:10" x14ac:dyDescent="0.2">
      <c r="J102" s="13"/>
    </row>
    <row r="103" spans="10:10" x14ac:dyDescent="0.2">
      <c r="J103" s="13"/>
    </row>
    <row r="104" spans="10:10" x14ac:dyDescent="0.2">
      <c r="J104" s="13"/>
    </row>
    <row r="105" spans="10:10" x14ac:dyDescent="0.2">
      <c r="J105" s="13"/>
    </row>
    <row r="106" spans="10:10" x14ac:dyDescent="0.2">
      <c r="J106" s="13"/>
    </row>
    <row r="107" spans="10:10" x14ac:dyDescent="0.2">
      <c r="J107" s="13"/>
    </row>
    <row r="108" spans="10:10" x14ac:dyDescent="0.2">
      <c r="J108" s="13"/>
    </row>
    <row r="109" spans="10:10" x14ac:dyDescent="0.2">
      <c r="J109" s="13"/>
    </row>
    <row r="110" spans="10:10" x14ac:dyDescent="0.2">
      <c r="J110" s="13"/>
    </row>
    <row r="111" spans="10:10" x14ac:dyDescent="0.2">
      <c r="J111" s="13"/>
    </row>
    <row r="112" spans="10:10" x14ac:dyDescent="0.2">
      <c r="J112" s="13"/>
    </row>
    <row r="113" spans="10:10" x14ac:dyDescent="0.2">
      <c r="J113" s="13"/>
    </row>
    <row r="114" spans="10:10" x14ac:dyDescent="0.2">
      <c r="J114" s="13"/>
    </row>
    <row r="115" spans="10:10" x14ac:dyDescent="0.2">
      <c r="J115" s="13"/>
    </row>
    <row r="116" spans="10:10" x14ac:dyDescent="0.2">
      <c r="J116" s="13"/>
    </row>
    <row r="117" spans="10:10" x14ac:dyDescent="0.2">
      <c r="J117" s="13"/>
    </row>
    <row r="118" spans="10:10" x14ac:dyDescent="0.2">
      <c r="J118" s="13"/>
    </row>
    <row r="119" spans="10:10" x14ac:dyDescent="0.2">
      <c r="J119" s="13"/>
    </row>
    <row r="120" spans="10:10" x14ac:dyDescent="0.2">
      <c r="J120" s="13"/>
    </row>
    <row r="121" spans="10:10" x14ac:dyDescent="0.2">
      <c r="J121" s="13"/>
    </row>
    <row r="122" spans="10:10" x14ac:dyDescent="0.2">
      <c r="J122" s="13"/>
    </row>
    <row r="123" spans="10:10" x14ac:dyDescent="0.2">
      <c r="J123" s="13"/>
    </row>
    <row r="124" spans="10:10" x14ac:dyDescent="0.2">
      <c r="J124" s="13"/>
    </row>
    <row r="125" spans="10:10" x14ac:dyDescent="0.2">
      <c r="J125" s="13"/>
    </row>
  </sheetData>
  <pageMargins left="0.7" right="0.7" top="0.75" bottom="0.75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/>
  </sheetViews>
  <sheetFormatPr baseColWidth="10" defaultColWidth="10.7109375" defaultRowHeight="16" x14ac:dyDescent="0.2"/>
  <cols>
    <col min="1" max="1" width="62.28515625" style="10" bestFit="1" customWidth="1"/>
    <col min="2" max="7" width="10.7109375" style="10"/>
    <col min="8" max="8" width="10.7109375" style="13"/>
    <col min="9" max="9" width="10.7109375" style="10"/>
    <col min="10" max="11" width="10.7109375" style="3"/>
    <col min="12" max="16384" width="10.7109375" style="10"/>
  </cols>
  <sheetData>
    <row r="1" spans="1:11" s="4" customFormat="1" x14ac:dyDescent="0.2">
      <c r="A1" s="6" t="s">
        <v>119</v>
      </c>
      <c r="B1" s="4" t="s">
        <v>101</v>
      </c>
      <c r="C1" s="4" t="s">
        <v>102</v>
      </c>
      <c r="D1" s="39" t="s">
        <v>103</v>
      </c>
      <c r="E1" s="4" t="s">
        <v>104</v>
      </c>
      <c r="F1" s="4" t="s">
        <v>105</v>
      </c>
      <c r="G1" s="4" t="s">
        <v>151</v>
      </c>
      <c r="H1" s="7" t="s">
        <v>155</v>
      </c>
      <c r="J1" s="5" t="s">
        <v>78</v>
      </c>
      <c r="K1" s="5" t="s">
        <v>77</v>
      </c>
    </row>
    <row r="2" spans="1:11" s="11" customFormat="1" x14ac:dyDescent="0.2">
      <c r="A2" s="11" t="s">
        <v>50</v>
      </c>
      <c r="J2" s="12"/>
      <c r="K2" s="12"/>
    </row>
    <row r="3" spans="1:11" x14ac:dyDescent="0.2">
      <c r="A3" s="10" t="s">
        <v>26</v>
      </c>
      <c r="B3" s="10">
        <v>-0.79154000000000002</v>
      </c>
      <c r="C3" s="10">
        <v>1.47777</v>
      </c>
      <c r="D3" s="10">
        <v>1.22821</v>
      </c>
      <c r="E3" s="10">
        <v>2.3210600000000001</v>
      </c>
      <c r="F3" s="10">
        <v>0.82</v>
      </c>
      <c r="G3" s="10">
        <v>1.49</v>
      </c>
      <c r="H3" s="13">
        <v>1.73</v>
      </c>
      <c r="J3" s="3">
        <f>H3/G3-1</f>
        <v>0.16107382550335569</v>
      </c>
      <c r="K3" s="3">
        <f>H3/D3-1</f>
        <v>0.40855391179032896</v>
      </c>
    </row>
    <row r="4" spans="1:11" x14ac:dyDescent="0.2">
      <c r="A4" s="10" t="s">
        <v>51</v>
      </c>
      <c r="B4" s="10">
        <v>2.38307</v>
      </c>
      <c r="C4" s="10">
        <v>-0.80447999999999997</v>
      </c>
      <c r="D4" s="10">
        <v>1.0454000000000001</v>
      </c>
      <c r="E4" s="10">
        <v>1.0411999999999999</v>
      </c>
      <c r="F4" s="10">
        <v>2.86</v>
      </c>
      <c r="G4" s="10">
        <v>1.26</v>
      </c>
      <c r="H4" s="13">
        <v>-2.09</v>
      </c>
      <c r="J4" s="3">
        <f t="shared" ref="J4:J13" si="0">H4/G4-1</f>
        <v>-2.6587301587301586</v>
      </c>
      <c r="K4" s="3">
        <f t="shared" ref="K4:K13" si="1">H4/D4-1</f>
        <v>-2.9992347426822263</v>
      </c>
    </row>
    <row r="5" spans="1:11" x14ac:dyDescent="0.2">
      <c r="A5" s="10" t="s">
        <v>52</v>
      </c>
      <c r="B5" s="10">
        <v>1.0294399999999999</v>
      </c>
      <c r="C5" s="10">
        <v>1.00759</v>
      </c>
      <c r="D5" s="10">
        <v>1.12782</v>
      </c>
      <c r="E5" s="10">
        <v>1.5146999999999999</v>
      </c>
      <c r="F5" s="10">
        <v>1.2347699999999999</v>
      </c>
      <c r="G5" s="10">
        <v>1.22</v>
      </c>
      <c r="H5" s="13">
        <v>1.28</v>
      </c>
      <c r="J5" s="3">
        <f t="shared" si="0"/>
        <v>4.9180327868852514E-2</v>
      </c>
      <c r="K5" s="3">
        <f t="shared" si="1"/>
        <v>0.13493287936018161</v>
      </c>
    </row>
    <row r="6" spans="1:11" x14ac:dyDescent="0.2">
      <c r="A6" s="10" t="s">
        <v>53</v>
      </c>
      <c r="B6" s="10">
        <v>0.25012000000000001</v>
      </c>
      <c r="C6" s="10">
        <v>-0.24448</v>
      </c>
      <c r="D6" s="10">
        <v>0.44131999999999999</v>
      </c>
      <c r="E6" s="10">
        <v>0.40622999999999998</v>
      </c>
      <c r="F6" s="10">
        <v>-0.21937999999999999</v>
      </c>
      <c r="G6" s="10">
        <v>-0.6</v>
      </c>
      <c r="H6" s="13">
        <v>0.83</v>
      </c>
      <c r="J6" s="3">
        <f t="shared" si="0"/>
        <v>-2.3833333333333333</v>
      </c>
      <c r="K6" s="3">
        <f t="shared" si="1"/>
        <v>0.88072147194779293</v>
      </c>
    </row>
    <row r="7" spans="1:11" x14ac:dyDescent="0.2">
      <c r="A7" s="10" t="s">
        <v>54</v>
      </c>
      <c r="B7" s="10">
        <v>0.14813000000000001</v>
      </c>
      <c r="C7" s="10">
        <v>-4.4490000000000002E-2</v>
      </c>
      <c r="D7" s="10">
        <v>0.14371999999999999</v>
      </c>
      <c r="E7" s="10">
        <v>0.40801999999999999</v>
      </c>
      <c r="F7" s="10">
        <v>0.16689999999999999</v>
      </c>
      <c r="G7" s="10">
        <v>0.18</v>
      </c>
      <c r="H7" s="13">
        <v>0.17</v>
      </c>
      <c r="J7" s="3">
        <f t="shared" si="0"/>
        <v>-5.5555555555555469E-2</v>
      </c>
      <c r="K7" s="3">
        <f t="shared" si="1"/>
        <v>0.18285555246312302</v>
      </c>
    </row>
    <row r="8" spans="1:11" x14ac:dyDescent="0.2">
      <c r="A8" s="10" t="s">
        <v>55</v>
      </c>
      <c r="B8" s="10">
        <v>0.24176</v>
      </c>
      <c r="C8" s="10">
        <v>0.19389999999999999</v>
      </c>
      <c r="D8" s="10">
        <v>1.4540299999999999</v>
      </c>
      <c r="E8" s="10">
        <v>1.16601</v>
      </c>
      <c r="F8" s="10">
        <v>0.58592</v>
      </c>
      <c r="G8" s="10">
        <v>2.0499999999999998</v>
      </c>
      <c r="H8" s="13">
        <v>2.1800000000000002</v>
      </c>
      <c r="J8" s="3">
        <f t="shared" si="0"/>
        <v>6.3414634146341742E-2</v>
      </c>
      <c r="K8" s="3">
        <f t="shared" si="1"/>
        <v>0.49928130781345659</v>
      </c>
    </row>
    <row r="9" spans="1:11" x14ac:dyDescent="0.2">
      <c r="A9" s="10" t="s">
        <v>56</v>
      </c>
      <c r="B9" s="10">
        <v>-0.85567000000000004</v>
      </c>
      <c r="C9" s="10">
        <v>6.701E-2</v>
      </c>
      <c r="D9" s="10">
        <v>-2.1099800000000002</v>
      </c>
      <c r="E9" s="10">
        <v>-1.4391400000000001</v>
      </c>
      <c r="F9" s="10">
        <v>-3.3047300000000002</v>
      </c>
      <c r="G9" s="10">
        <v>1.65</v>
      </c>
      <c r="H9" s="13">
        <v>-1.08</v>
      </c>
      <c r="J9" s="3">
        <f t="shared" si="0"/>
        <v>-1.6545454545454548</v>
      </c>
      <c r="K9" s="3">
        <f t="shared" si="1"/>
        <v>-0.48814680707874014</v>
      </c>
    </row>
    <row r="10" spans="1:11" x14ac:dyDescent="0.2">
      <c r="A10" s="10" t="s">
        <v>57</v>
      </c>
      <c r="B10" s="10">
        <v>6.9498600000000001</v>
      </c>
      <c r="C10" s="10">
        <v>-3.1633</v>
      </c>
      <c r="D10" s="10">
        <v>-2.5252400000000002</v>
      </c>
      <c r="E10" s="10">
        <v>-2.6286999999999998</v>
      </c>
      <c r="F10" s="10">
        <v>4.3353599999999997</v>
      </c>
      <c r="G10" s="10">
        <v>-1.67</v>
      </c>
      <c r="H10" s="13">
        <v>-3.73</v>
      </c>
      <c r="J10" s="3">
        <f t="shared" si="0"/>
        <v>1.2335329341317367</v>
      </c>
      <c r="K10" s="3">
        <f t="shared" si="1"/>
        <v>0.47708732635313855</v>
      </c>
    </row>
    <row r="11" spans="1:11" x14ac:dyDescent="0.2">
      <c r="A11" s="10" t="s">
        <v>58</v>
      </c>
      <c r="B11" s="10">
        <v>-4.83596</v>
      </c>
      <c r="C11" s="10">
        <v>1.3700300000000001</v>
      </c>
      <c r="D11" s="10">
        <v>2.2540499999999999</v>
      </c>
      <c r="E11" s="10">
        <v>2.4280200000000001</v>
      </c>
      <c r="F11" s="10">
        <v>0.20008999999999999</v>
      </c>
      <c r="G11" s="10">
        <v>-1.21</v>
      </c>
      <c r="H11" s="13">
        <v>-1.35</v>
      </c>
      <c r="J11" s="3">
        <f t="shared" si="0"/>
        <v>0.11570247933884303</v>
      </c>
      <c r="K11" s="3">
        <f t="shared" si="1"/>
        <v>-1.5989219405070874</v>
      </c>
    </row>
    <row r="12" spans="1:11" x14ac:dyDescent="0.2">
      <c r="A12" s="10" t="s">
        <v>59</v>
      </c>
      <c r="B12" s="10">
        <v>-0.52107000000000003</v>
      </c>
      <c r="C12" s="10">
        <v>9.2300000000000004E-3</v>
      </c>
      <c r="D12" s="10">
        <v>0.25968000000000002</v>
      </c>
      <c r="E12" s="10">
        <v>-0.81394</v>
      </c>
      <c r="F12" s="10">
        <v>-0.13431000000000001</v>
      </c>
      <c r="G12" s="10">
        <v>-0.35</v>
      </c>
      <c r="H12" s="13">
        <v>-0.33</v>
      </c>
      <c r="J12" s="3">
        <f t="shared" si="0"/>
        <v>-5.7142857142857051E-2</v>
      </c>
      <c r="K12" s="3">
        <f t="shared" si="1"/>
        <v>-2.2707948243992604</v>
      </c>
    </row>
    <row r="13" spans="1:11" s="4" customFormat="1" x14ac:dyDescent="0.2">
      <c r="A13" s="4" t="s">
        <v>60</v>
      </c>
      <c r="B13" s="4">
        <v>1.5915299999999999</v>
      </c>
      <c r="C13" s="4">
        <v>0.67329000000000006</v>
      </c>
      <c r="D13" s="4">
        <v>2.2736100000000001</v>
      </c>
      <c r="E13" s="4">
        <v>3.36226</v>
      </c>
      <c r="F13" s="4">
        <v>3.6861100000000002</v>
      </c>
      <c r="G13" s="4">
        <v>2.73</v>
      </c>
      <c r="H13" s="7">
        <v>-0.36</v>
      </c>
      <c r="J13" s="5">
        <f t="shared" si="0"/>
        <v>-1.1318681318681318</v>
      </c>
      <c r="K13" s="5">
        <f t="shared" si="1"/>
        <v>-1.158338501326085</v>
      </c>
    </row>
    <row r="14" spans="1:11" s="11" customFormat="1" x14ac:dyDescent="0.2">
      <c r="A14" s="11" t="s">
        <v>61</v>
      </c>
      <c r="J14" s="12"/>
      <c r="K14" s="12"/>
    </row>
    <row r="15" spans="1:11" x14ac:dyDescent="0.2">
      <c r="A15" s="10" t="s">
        <v>62</v>
      </c>
      <c r="B15" s="10">
        <v>1.15E-3</v>
      </c>
      <c r="C15" s="10">
        <v>3.0000000000000001E-5</v>
      </c>
      <c r="D15" s="10">
        <v>0</v>
      </c>
      <c r="E15" s="10">
        <v>0.14962</v>
      </c>
      <c r="F15" s="10">
        <v>0</v>
      </c>
      <c r="G15" s="10">
        <v>0.02</v>
      </c>
      <c r="H15" s="13">
        <v>0.43</v>
      </c>
      <c r="J15" s="3">
        <f t="shared" ref="J15:J19" si="2">H15/G15-1</f>
        <v>20.5</v>
      </c>
      <c r="K15" s="3" t="e">
        <f t="shared" ref="K15:K19" si="3">H15/D15-1</f>
        <v>#DIV/0!</v>
      </c>
    </row>
    <row r="16" spans="1:11" x14ac:dyDescent="0.2">
      <c r="A16" s="10" t="s">
        <v>71</v>
      </c>
      <c r="B16" s="10">
        <v>1.15E-3</v>
      </c>
      <c r="C16" s="10">
        <v>3.0000000000000001E-5</v>
      </c>
      <c r="D16" s="10">
        <v>0</v>
      </c>
      <c r="E16" s="10">
        <v>0.14962</v>
      </c>
      <c r="F16" s="10">
        <v>0</v>
      </c>
      <c r="G16" s="10">
        <v>0.02</v>
      </c>
      <c r="H16" s="13">
        <v>0.02</v>
      </c>
      <c r="J16" s="3">
        <f t="shared" si="2"/>
        <v>0</v>
      </c>
      <c r="K16" s="3" t="e">
        <f t="shared" si="3"/>
        <v>#DIV/0!</v>
      </c>
    </row>
    <row r="17" spans="1:11" x14ac:dyDescent="0.2">
      <c r="A17" s="10" t="s">
        <v>63</v>
      </c>
      <c r="B17" s="10">
        <v>0.75741999999999998</v>
      </c>
      <c r="C17" s="10">
        <v>0.32103999999999999</v>
      </c>
      <c r="D17" s="10">
        <v>2.87181</v>
      </c>
      <c r="E17" s="10">
        <v>1.01677</v>
      </c>
      <c r="F17" s="10">
        <v>0.40576000000000001</v>
      </c>
      <c r="G17" s="10">
        <v>1.53</v>
      </c>
      <c r="H17" s="13">
        <v>3.16</v>
      </c>
      <c r="J17" s="3">
        <f t="shared" si="2"/>
        <v>1.0653594771241832</v>
      </c>
      <c r="K17" s="3">
        <f t="shared" si="3"/>
        <v>0.10035134636344334</v>
      </c>
    </row>
    <row r="18" spans="1:11" x14ac:dyDescent="0.2">
      <c r="A18" s="10" t="s">
        <v>64</v>
      </c>
      <c r="B18" s="10">
        <v>0.75741999999999998</v>
      </c>
      <c r="C18" s="10">
        <v>0.32103999999999999</v>
      </c>
      <c r="D18" s="10">
        <v>2.87181</v>
      </c>
      <c r="E18" s="10">
        <v>1.01677</v>
      </c>
      <c r="F18" s="10">
        <v>0.40576000000000001</v>
      </c>
      <c r="G18" s="10">
        <v>1.53</v>
      </c>
      <c r="H18" s="13">
        <v>3.16</v>
      </c>
      <c r="J18" s="3">
        <f t="shared" si="2"/>
        <v>1.0653594771241832</v>
      </c>
      <c r="K18" s="3">
        <f t="shared" si="3"/>
        <v>0.10035134636344334</v>
      </c>
    </row>
    <row r="19" spans="1:11" s="4" customFormat="1" x14ac:dyDescent="0.2">
      <c r="A19" s="4" t="s">
        <v>65</v>
      </c>
      <c r="B19" s="4">
        <v>-0.75627</v>
      </c>
      <c r="C19" s="4">
        <v>-0.32101000000000002</v>
      </c>
      <c r="D19" s="4">
        <v>-2.87181</v>
      </c>
      <c r="E19" s="4">
        <v>-0.86714999999999998</v>
      </c>
      <c r="F19" s="4">
        <v>-0.40576000000000001</v>
      </c>
      <c r="G19" s="4">
        <v>-1.51</v>
      </c>
      <c r="H19" s="7">
        <v>-2.73</v>
      </c>
      <c r="J19" s="5">
        <f t="shared" si="2"/>
        <v>0.80794701986754958</v>
      </c>
      <c r="K19" s="5">
        <f t="shared" si="3"/>
        <v>-4.9380007730316366E-2</v>
      </c>
    </row>
    <row r="20" spans="1:11" s="11" customFormat="1" x14ac:dyDescent="0.2">
      <c r="A20" s="11" t="s">
        <v>66</v>
      </c>
      <c r="J20" s="12"/>
      <c r="K20" s="12"/>
    </row>
    <row r="21" spans="1:11" x14ac:dyDescent="0.2">
      <c r="A21" s="10" t="s">
        <v>62</v>
      </c>
      <c r="B21" s="10">
        <v>0.77386999999999995</v>
      </c>
      <c r="C21" s="10">
        <v>1.6880299999999999</v>
      </c>
      <c r="D21" s="10">
        <v>7.9430000000000001E-2</v>
      </c>
      <c r="E21" s="10">
        <v>2.0245700000000002</v>
      </c>
      <c r="F21" s="10">
        <v>0.38113999999999998</v>
      </c>
      <c r="G21" s="10">
        <v>1.76</v>
      </c>
      <c r="H21" s="13">
        <v>4.93</v>
      </c>
      <c r="J21" s="3">
        <f t="shared" ref="J21:J23" si="4">H21/G21-1</f>
        <v>1.8011363636363633</v>
      </c>
      <c r="K21" s="3">
        <f t="shared" ref="K21:K23" si="5">H21/D21-1</f>
        <v>61.067229006672541</v>
      </c>
    </row>
    <row r="22" spans="1:11" x14ac:dyDescent="0.2">
      <c r="A22" s="10" t="s">
        <v>63</v>
      </c>
      <c r="B22" s="10">
        <v>1.2719499999999999</v>
      </c>
      <c r="C22" s="10">
        <v>1.9796499999999999</v>
      </c>
      <c r="D22" s="10">
        <v>-4.8059999999999999E-2</v>
      </c>
      <c r="E22" s="10">
        <v>4.2352400000000001</v>
      </c>
      <c r="F22" s="10">
        <v>3.7493599999999998</v>
      </c>
      <c r="G22" s="10">
        <v>1.48</v>
      </c>
      <c r="H22" s="13">
        <v>-1.01</v>
      </c>
      <c r="J22" s="3">
        <f t="shared" si="4"/>
        <v>-1.6824324324324325</v>
      </c>
      <c r="K22" s="3">
        <f t="shared" si="5"/>
        <v>20.015397419891801</v>
      </c>
    </row>
    <row r="23" spans="1:11" s="4" customFormat="1" x14ac:dyDescent="0.2">
      <c r="A23" s="4" t="s">
        <v>67</v>
      </c>
      <c r="B23" s="4">
        <v>-0.49808000000000002</v>
      </c>
      <c r="C23" s="4">
        <v>-0.29161999999999999</v>
      </c>
      <c r="D23" s="4">
        <v>0.12748999999999999</v>
      </c>
      <c r="E23" s="4">
        <v>-2.2106699999999999</v>
      </c>
      <c r="F23" s="4">
        <v>-3.36822</v>
      </c>
      <c r="G23" s="4">
        <v>0.26</v>
      </c>
      <c r="H23" s="7">
        <v>3.92</v>
      </c>
      <c r="J23" s="5">
        <f t="shared" si="4"/>
        <v>14.076923076923077</v>
      </c>
      <c r="K23" s="5">
        <f t="shared" si="5"/>
        <v>29.747509608596754</v>
      </c>
    </row>
    <row r="24" spans="1:11" s="11" customFormat="1" x14ac:dyDescent="0.2">
      <c r="A24" s="11" t="s">
        <v>120</v>
      </c>
      <c r="J24" s="12"/>
      <c r="K24" s="12"/>
    </row>
    <row r="25" spans="1:11" x14ac:dyDescent="0.2">
      <c r="A25" s="10" t="s">
        <v>68</v>
      </c>
      <c r="B25" s="10">
        <v>0.33717999999999998</v>
      </c>
      <c r="C25" s="10">
        <v>6.0659999999999999E-2</v>
      </c>
      <c r="D25" s="10">
        <v>-0.47071000000000002</v>
      </c>
      <c r="E25" s="10">
        <v>0.28444000000000003</v>
      </c>
      <c r="F25" s="10">
        <v>-8.7870000000000004E-2</v>
      </c>
      <c r="G25" s="10">
        <v>1.48</v>
      </c>
      <c r="H25" s="13">
        <v>0.83</v>
      </c>
      <c r="J25" s="3">
        <f t="shared" ref="J25:J27" si="6">H25/G25-1</f>
        <v>-0.43918918918918926</v>
      </c>
      <c r="K25" s="3">
        <f t="shared" ref="K25:K27" si="7">H25/D25-1</f>
        <v>-2.7632937477427717</v>
      </c>
    </row>
    <row r="26" spans="1:11" x14ac:dyDescent="0.2">
      <c r="A26" s="10" t="s">
        <v>69</v>
      </c>
      <c r="B26" s="10">
        <v>0.86524000000000001</v>
      </c>
      <c r="C26" s="10">
        <v>1.20218</v>
      </c>
      <c r="D26" s="10">
        <v>2.4000000000000001E-4</v>
      </c>
      <c r="E26" s="10">
        <v>0.79237000000000002</v>
      </c>
      <c r="F26" s="10">
        <v>0.98677000000000004</v>
      </c>
      <c r="G26" s="10">
        <v>0.9</v>
      </c>
      <c r="H26" s="13">
        <v>2.38</v>
      </c>
      <c r="J26" s="3">
        <f t="shared" si="6"/>
        <v>1.6444444444444444</v>
      </c>
      <c r="K26" s="3">
        <f t="shared" si="7"/>
        <v>9915.6666666666661</v>
      </c>
    </row>
    <row r="27" spans="1:11" x14ac:dyDescent="0.2">
      <c r="A27" s="10" t="s">
        <v>70</v>
      </c>
      <c r="B27" s="10">
        <v>1.20242</v>
      </c>
      <c r="C27" s="10">
        <v>1.26284</v>
      </c>
      <c r="D27" s="10">
        <v>-0.47047</v>
      </c>
      <c r="E27" s="10">
        <v>1.07681</v>
      </c>
      <c r="F27" s="10">
        <v>0.89890000000000003</v>
      </c>
      <c r="G27" s="10">
        <v>2.38</v>
      </c>
      <c r="H27" s="13">
        <v>3.21</v>
      </c>
      <c r="J27" s="3">
        <f t="shared" si="6"/>
        <v>0.34873949579831942</v>
      </c>
      <c r="K27" s="3">
        <f t="shared" si="7"/>
        <v>-7.8229642697727799</v>
      </c>
    </row>
  </sheetData>
  <pageMargins left="0.7" right="0.7" top="0.75" bottom="0.75" header="0.3" footer="0.3"/>
  <pageSetup paperSize="9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F3" sqref="F3"/>
    </sheetView>
  </sheetViews>
  <sheetFormatPr baseColWidth="10" defaultColWidth="10.7109375" defaultRowHeight="16" x14ac:dyDescent="0.2"/>
  <cols>
    <col min="1" max="1" width="62.28515625" style="10" bestFit="1" customWidth="1"/>
    <col min="2" max="3" width="10.7109375" style="10"/>
    <col min="4" max="4" width="10.7109375" style="13"/>
    <col min="5" max="5" width="10.7109375" style="10"/>
    <col min="6" max="7" width="10.7109375" style="3"/>
    <col min="8" max="16384" width="10.7109375" style="10"/>
  </cols>
  <sheetData>
    <row r="1" spans="1:7" s="4" customFormat="1" x14ac:dyDescent="0.2">
      <c r="A1" s="6" t="s">
        <v>119</v>
      </c>
      <c r="B1" s="38">
        <v>2014</v>
      </c>
      <c r="C1" s="38">
        <v>2015</v>
      </c>
      <c r="D1" s="38">
        <v>2016</v>
      </c>
      <c r="F1" s="5" t="s">
        <v>77</v>
      </c>
      <c r="G1" s="5"/>
    </row>
    <row r="2" spans="1:7" s="11" customFormat="1" x14ac:dyDescent="0.2">
      <c r="A2" s="11" t="s">
        <v>50</v>
      </c>
      <c r="F2" s="12"/>
      <c r="G2" s="12"/>
    </row>
    <row r="3" spans="1:7" x14ac:dyDescent="0.2">
      <c r="A3" s="10" t="s">
        <v>20</v>
      </c>
      <c r="B3" s="37">
        <v>3.282</v>
      </c>
      <c r="C3" s="37">
        <v>4.1429999999999998</v>
      </c>
      <c r="D3" s="13">
        <v>3.9609999999999999</v>
      </c>
      <c r="F3" s="3">
        <f t="shared" ref="F3:F14" si="0">D3/C3-1</f>
        <v>-4.3929519671735417E-2</v>
      </c>
    </row>
    <row r="4" spans="1:7" x14ac:dyDescent="0.2">
      <c r="A4" s="10" t="s">
        <v>51</v>
      </c>
      <c r="B4" s="37">
        <v>-1.194</v>
      </c>
      <c r="C4" s="37">
        <v>1.2170000000000001</v>
      </c>
      <c r="D4" s="13">
        <v>2.371</v>
      </c>
      <c r="F4" s="3">
        <f t="shared" si="0"/>
        <v>0.9482333607230895</v>
      </c>
    </row>
    <row r="5" spans="1:7" x14ac:dyDescent="0.2">
      <c r="A5" s="10" t="s">
        <v>52</v>
      </c>
      <c r="B5" s="37">
        <v>3.3780000000000001</v>
      </c>
      <c r="C5" s="37">
        <v>3.6070000000000002</v>
      </c>
      <c r="D5" s="13">
        <v>4.4530000000000003</v>
      </c>
      <c r="F5" s="3">
        <f t="shared" si="0"/>
        <v>0.23454394233434983</v>
      </c>
    </row>
    <row r="6" spans="1:7" x14ac:dyDescent="0.2">
      <c r="A6" s="10" t="s">
        <v>53</v>
      </c>
      <c r="B6" s="37">
        <v>-4.3999999999999997E-2</v>
      </c>
      <c r="C6" s="37">
        <v>8.9999999999999993E-3</v>
      </c>
      <c r="D6" s="13">
        <v>1.202</v>
      </c>
      <c r="F6" s="3">
        <f t="shared" si="0"/>
        <v>132.55555555555557</v>
      </c>
    </row>
    <row r="7" spans="1:7" x14ac:dyDescent="0.2">
      <c r="A7" s="10" t="s">
        <v>54</v>
      </c>
      <c r="B7" s="37">
        <v>0.66500000000000004</v>
      </c>
      <c r="C7" s="37">
        <v>0.61</v>
      </c>
      <c r="D7" s="13">
        <v>0.61899999999999999</v>
      </c>
      <c r="F7" s="3">
        <f t="shared" si="0"/>
        <v>1.4754098360655776E-2</v>
      </c>
    </row>
    <row r="8" spans="1:7" x14ac:dyDescent="0.2">
      <c r="A8" s="10" t="s">
        <v>111</v>
      </c>
      <c r="B8" s="37">
        <v>0.10100000000000001</v>
      </c>
      <c r="C8" s="37">
        <v>-0.111</v>
      </c>
      <c r="D8" s="13">
        <v>-4.5999999999999999E-2</v>
      </c>
      <c r="F8" s="3">
        <f t="shared" si="0"/>
        <v>-0.5855855855855856</v>
      </c>
    </row>
    <row r="9" spans="1:7" x14ac:dyDescent="0.2">
      <c r="A9" s="10" t="s">
        <v>55</v>
      </c>
      <c r="B9" s="37">
        <v>-0.71599999999999997</v>
      </c>
      <c r="C9" s="37">
        <v>-0.26200000000000001</v>
      </c>
      <c r="D9" s="13">
        <v>0.36799999999999999</v>
      </c>
      <c r="F9" s="3">
        <f t="shared" si="0"/>
        <v>-2.4045801526717554</v>
      </c>
    </row>
    <row r="10" spans="1:7" x14ac:dyDescent="0.2">
      <c r="A10" s="10" t="s">
        <v>56</v>
      </c>
      <c r="B10" s="37">
        <v>-1.0269999999999999</v>
      </c>
      <c r="C10" s="37">
        <v>3.8330000000000002</v>
      </c>
      <c r="D10" s="13">
        <v>-5.3</v>
      </c>
      <c r="F10" s="3">
        <f t="shared" si="0"/>
        <v>-2.3827289329506911</v>
      </c>
    </row>
    <row r="11" spans="1:7" s="1" customFormat="1" x14ac:dyDescent="0.2">
      <c r="A11" s="1" t="s">
        <v>57</v>
      </c>
      <c r="B11" s="34">
        <v>-2.661</v>
      </c>
      <c r="C11" s="34">
        <v>-1.4490000000000001</v>
      </c>
      <c r="D11" s="8">
        <v>-2.0350000000000001</v>
      </c>
      <c r="F11" s="3">
        <f t="shared" si="0"/>
        <v>0.40441683919944782</v>
      </c>
      <c r="G11" s="14"/>
    </row>
    <row r="12" spans="1:7" s="1" customFormat="1" x14ac:dyDescent="0.2">
      <c r="A12" s="1" t="s">
        <v>58</v>
      </c>
      <c r="B12" s="34">
        <v>-0.78900000000000003</v>
      </c>
      <c r="C12" s="34">
        <v>-3.234</v>
      </c>
      <c r="D12" s="8">
        <v>4.734</v>
      </c>
      <c r="F12" s="3">
        <f t="shared" si="0"/>
        <v>-2.4638218923933213</v>
      </c>
      <c r="G12" s="14"/>
    </row>
    <row r="13" spans="1:7" x14ac:dyDescent="0.2">
      <c r="A13" s="10" t="s">
        <v>59</v>
      </c>
      <c r="B13" s="37">
        <v>0</v>
      </c>
      <c r="C13" s="37">
        <v>-1.724</v>
      </c>
      <c r="D13" s="13">
        <v>-1.554</v>
      </c>
      <c r="F13" s="3">
        <f t="shared" si="0"/>
        <v>-9.860788863109049E-2</v>
      </c>
    </row>
    <row r="14" spans="1:7" s="4" customFormat="1" x14ac:dyDescent="0.2">
      <c r="A14" s="4" t="s">
        <v>60</v>
      </c>
      <c r="B14" s="33">
        <v>2.0880000000000001</v>
      </c>
      <c r="C14" s="33">
        <v>5.36</v>
      </c>
      <c r="D14" s="7">
        <v>6.3310000000000004</v>
      </c>
      <c r="F14" s="5">
        <f t="shared" si="0"/>
        <v>0.18115671641791042</v>
      </c>
      <c r="G14" s="5"/>
    </row>
    <row r="15" spans="1:7" s="11" customFormat="1" x14ac:dyDescent="0.2">
      <c r="A15" s="11" t="s">
        <v>61</v>
      </c>
      <c r="F15" s="12"/>
      <c r="G15" s="12"/>
    </row>
    <row r="16" spans="1:7" s="1" customFormat="1" x14ac:dyDescent="0.2">
      <c r="A16" s="1" t="s">
        <v>62</v>
      </c>
      <c r="B16" s="34">
        <v>1.056</v>
      </c>
      <c r="C16" s="34">
        <v>9.8000000000000004E-2</v>
      </c>
      <c r="D16" s="8">
        <v>1.7210000000000001</v>
      </c>
      <c r="F16" s="3">
        <f>D16/C16-1</f>
        <v>16.561224489795919</v>
      </c>
      <c r="G16" s="14"/>
    </row>
    <row r="17" spans="1:7" s="1" customFormat="1" x14ac:dyDescent="0.2">
      <c r="A17" s="1" t="s">
        <v>71</v>
      </c>
      <c r="B17" s="34">
        <v>1.0529999999999999</v>
      </c>
      <c r="C17" s="34">
        <v>9.8000000000000004E-2</v>
      </c>
      <c r="D17" s="8">
        <v>1.7210000000000001</v>
      </c>
      <c r="F17" s="3">
        <f>D17/C17-1</f>
        <v>16.561224489795919</v>
      </c>
      <c r="G17" s="14"/>
    </row>
    <row r="18" spans="1:7" x14ac:dyDescent="0.2">
      <c r="A18" s="10" t="s">
        <v>63</v>
      </c>
      <c r="B18" s="37">
        <v>3.0760000000000001</v>
      </c>
      <c r="C18" s="37">
        <v>10.537000000000001</v>
      </c>
      <c r="D18" s="13">
        <v>7.585</v>
      </c>
      <c r="F18" s="3">
        <f>D18/C18-1</f>
        <v>-0.28015564202334631</v>
      </c>
    </row>
    <row r="19" spans="1:7" x14ac:dyDescent="0.2">
      <c r="A19" s="10" t="s">
        <v>64</v>
      </c>
      <c r="B19" s="37">
        <v>3.0760000000000001</v>
      </c>
      <c r="C19" s="37">
        <v>10.537000000000001</v>
      </c>
      <c r="D19" s="13">
        <v>7.585</v>
      </c>
      <c r="F19" s="3">
        <f>D19/C19-1</f>
        <v>-0.28015564202334631</v>
      </c>
    </row>
    <row r="20" spans="1:7" s="4" customFormat="1" x14ac:dyDescent="0.2">
      <c r="A20" s="4" t="s">
        <v>65</v>
      </c>
      <c r="B20" s="33">
        <v>-2.02</v>
      </c>
      <c r="C20" s="33">
        <v>-10.439</v>
      </c>
      <c r="D20" s="7">
        <v>-5.8639999999999999</v>
      </c>
      <c r="F20" s="5">
        <f>D20/C20-1</f>
        <v>-0.43826036976721905</v>
      </c>
      <c r="G20" s="5"/>
    </row>
    <row r="21" spans="1:7" s="11" customFormat="1" x14ac:dyDescent="0.2">
      <c r="A21" s="11" t="s">
        <v>66</v>
      </c>
      <c r="F21" s="12"/>
      <c r="G21" s="12"/>
    </row>
    <row r="22" spans="1:7" x14ac:dyDescent="0.2">
      <c r="A22" s="10" t="s">
        <v>62</v>
      </c>
      <c r="B22" s="37">
        <v>1.472</v>
      </c>
      <c r="C22" s="37">
        <v>7.9329999999999998</v>
      </c>
      <c r="D22" s="13">
        <v>3.5779999999999998</v>
      </c>
      <c r="F22" s="3">
        <f>D22/C22-1</f>
        <v>-0.54897264590949202</v>
      </c>
    </row>
    <row r="23" spans="1:7" x14ac:dyDescent="0.2">
      <c r="A23" s="10" t="s">
        <v>63</v>
      </c>
      <c r="B23" s="37">
        <v>3.6419999999999999</v>
      </c>
      <c r="C23" s="37">
        <v>3.6709999999999998</v>
      </c>
      <c r="D23" s="13">
        <v>3.9239999999999999</v>
      </c>
      <c r="F23" s="3">
        <f>D23/C23-1</f>
        <v>6.8918550803595879E-2</v>
      </c>
    </row>
    <row r="24" spans="1:7" x14ac:dyDescent="0.2">
      <c r="A24" s="10" t="s">
        <v>112</v>
      </c>
      <c r="B24" s="37">
        <v>2.2890000000000001</v>
      </c>
      <c r="C24" s="37">
        <v>1.669</v>
      </c>
      <c r="D24" s="13">
        <v>1.87</v>
      </c>
      <c r="F24" s="3">
        <f t="shared" ref="F24:F26" si="1">D24/C24-1</f>
        <v>0.12043139604553632</v>
      </c>
    </row>
    <row r="25" spans="1:7" x14ac:dyDescent="0.2">
      <c r="A25" s="10" t="s">
        <v>113</v>
      </c>
      <c r="B25" s="37">
        <v>0.68</v>
      </c>
      <c r="C25" s="37">
        <v>1.37</v>
      </c>
      <c r="D25" s="13">
        <v>1.397</v>
      </c>
      <c r="F25" s="3">
        <f t="shared" si="1"/>
        <v>1.9708029197080146E-2</v>
      </c>
    </row>
    <row r="26" spans="1:7" x14ac:dyDescent="0.2">
      <c r="A26" s="10" t="s">
        <v>114</v>
      </c>
      <c r="B26" s="37">
        <v>0.67400000000000004</v>
      </c>
      <c r="C26" s="37">
        <v>0.63100000000000001</v>
      </c>
      <c r="D26" s="13">
        <v>0.65600000000000003</v>
      </c>
      <c r="F26" s="3">
        <f t="shared" si="1"/>
        <v>3.961965134706813E-2</v>
      </c>
    </row>
    <row r="27" spans="1:7" s="4" customFormat="1" x14ac:dyDescent="0.2">
      <c r="A27" s="4" t="s">
        <v>67</v>
      </c>
      <c r="B27" s="33">
        <v>-2.17</v>
      </c>
      <c r="C27" s="33">
        <v>4.2629999999999999</v>
      </c>
      <c r="D27" s="7">
        <v>-0.34599999999999997</v>
      </c>
      <c r="F27" s="5">
        <f>D27/C27-1</f>
        <v>-1.0811634998827118</v>
      </c>
      <c r="G27" s="5"/>
    </row>
    <row r="28" spans="1:7" s="11" customFormat="1" x14ac:dyDescent="0.2">
      <c r="A28" s="11" t="s">
        <v>120</v>
      </c>
      <c r="F28" s="12"/>
      <c r="G28" s="12"/>
    </row>
    <row r="29" spans="1:7" x14ac:dyDescent="0.2">
      <c r="A29" s="10" t="s">
        <v>68</v>
      </c>
      <c r="B29" s="37">
        <v>-2.1030000000000002</v>
      </c>
      <c r="C29" s="37">
        <v>-0.81599999999999995</v>
      </c>
      <c r="D29" s="13">
        <v>0.122</v>
      </c>
      <c r="F29" s="3">
        <f>D29/C29-1</f>
        <v>-1.1495098039215685</v>
      </c>
    </row>
    <row r="30" spans="1:7" x14ac:dyDescent="0.2">
      <c r="A30" s="10" t="s">
        <v>69</v>
      </c>
      <c r="B30" s="37">
        <v>3.7850000000000001</v>
      </c>
      <c r="C30" s="37">
        <v>1.6819999999999999</v>
      </c>
      <c r="D30" s="13">
        <v>0.86499999999999999</v>
      </c>
      <c r="F30" s="3">
        <f>D30/C30-1</f>
        <v>-0.485731272294887</v>
      </c>
    </row>
    <row r="31" spans="1:7" x14ac:dyDescent="0.2">
      <c r="A31" s="10" t="s">
        <v>70</v>
      </c>
      <c r="B31" s="37">
        <v>1.6819999999999999</v>
      </c>
      <c r="C31" s="37">
        <v>0.86499999999999999</v>
      </c>
      <c r="D31" s="13">
        <v>0.98699999999999999</v>
      </c>
      <c r="F31" s="3">
        <f>D31/C31-1</f>
        <v>0.14104046242774571</v>
      </c>
    </row>
  </sheetData>
  <pageMargins left="0.7" right="0.7" top="0.75" bottom="0.75" header="0.3" footer="0.3"/>
  <pageSetup paperSize="9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U16"/>
  <sheetViews>
    <sheetView workbookViewId="0"/>
  </sheetViews>
  <sheetFormatPr baseColWidth="10" defaultColWidth="10.7109375" defaultRowHeight="16" x14ac:dyDescent="0.2"/>
  <cols>
    <col min="1" max="1" width="56.7109375" style="1" bestFit="1" customWidth="1"/>
    <col min="2" max="7" width="10.7109375" style="1"/>
    <col min="8" max="8" width="10.7109375" style="8"/>
    <col min="9" max="9" width="10.7109375" style="1"/>
    <col min="10" max="11" width="10.7109375" style="3"/>
    <col min="12" max="13" width="10.7109375" style="1"/>
    <col min="14" max="14" width="10.7109375" style="8" customWidth="1"/>
    <col min="15" max="18" width="10.7109375" style="1"/>
    <col min="19" max="19" width="10.7109375" style="8"/>
    <col min="20" max="16384" width="10.7109375" style="1"/>
  </cols>
  <sheetData>
    <row r="1" spans="1:21" s="4" customFormat="1" x14ac:dyDescent="0.2">
      <c r="A1" s="6" t="s">
        <v>119</v>
      </c>
      <c r="B1" s="4" t="s">
        <v>101</v>
      </c>
      <c r="C1" s="4" t="s">
        <v>102</v>
      </c>
      <c r="D1" s="4" t="s">
        <v>103</v>
      </c>
      <c r="E1" s="4" t="s">
        <v>104</v>
      </c>
      <c r="F1" s="4" t="s">
        <v>105</v>
      </c>
      <c r="G1" s="4" t="s">
        <v>151</v>
      </c>
      <c r="H1" s="7" t="s">
        <v>155</v>
      </c>
      <c r="I1" s="2"/>
      <c r="J1" s="5" t="s">
        <v>78</v>
      </c>
      <c r="K1" s="5" t="s">
        <v>77</v>
      </c>
      <c r="M1" s="4" t="s">
        <v>153</v>
      </c>
      <c r="N1" s="7" t="s">
        <v>152</v>
      </c>
      <c r="P1" s="4" t="s">
        <v>77</v>
      </c>
      <c r="R1" s="4" t="s">
        <v>158</v>
      </c>
      <c r="S1" s="7" t="s">
        <v>159</v>
      </c>
      <c r="U1" s="4" t="s">
        <v>77</v>
      </c>
    </row>
    <row r="2" spans="1:21" x14ac:dyDescent="0.2">
      <c r="A2" s="1" t="s">
        <v>73</v>
      </c>
      <c r="B2" s="1">
        <v>0.11254</v>
      </c>
      <c r="C2" s="1">
        <v>1.9519999999999999E-2</v>
      </c>
      <c r="D2" s="1">
        <v>3.9899999999999998E-2</v>
      </c>
      <c r="E2" s="1">
        <v>0.65347999999999995</v>
      </c>
      <c r="F2" s="1">
        <v>0.17580000000000001</v>
      </c>
      <c r="G2" s="1">
        <v>0.22420000000000001</v>
      </c>
      <c r="H2" s="28">
        <v>0.12979999999999992</v>
      </c>
      <c r="I2" s="2"/>
      <c r="J2" s="3">
        <f>H2/G2-1</f>
        <v>-0.42105263157894779</v>
      </c>
      <c r="K2" s="14">
        <f>H2/D2-1</f>
        <v>2.2531328320801984</v>
      </c>
      <c r="L2" s="14"/>
      <c r="M2" s="1">
        <f>SUM(B2:C2)</f>
        <v>0.13206000000000001</v>
      </c>
      <c r="N2" s="28">
        <f>SUM(F2:G2)</f>
        <v>0.4</v>
      </c>
      <c r="O2" s="3"/>
      <c r="P2" s="3">
        <f>N2/M2-1</f>
        <v>2.0289262456459185</v>
      </c>
      <c r="R2" s="1">
        <f>SUM(B2:D2)</f>
        <v>0.17196</v>
      </c>
      <c r="S2" s="8">
        <f>SUM(F2:H2)</f>
        <v>0.52979999999999994</v>
      </c>
      <c r="U2" s="3">
        <f>S2/R2-1</f>
        <v>2.0809490579204462</v>
      </c>
    </row>
    <row r="3" spans="1:21" x14ac:dyDescent="0.2">
      <c r="A3" s="1" t="s">
        <v>74</v>
      </c>
      <c r="B3" s="1">
        <v>0.14135</v>
      </c>
      <c r="C3" s="1">
        <v>4.9070000000000003E-2</v>
      </c>
      <c r="D3" s="1">
        <v>0.43437999999999999</v>
      </c>
      <c r="E3" s="1">
        <v>0.29980000000000001</v>
      </c>
      <c r="F3" s="1">
        <v>6.8400000000000002E-2</v>
      </c>
      <c r="G3" s="1">
        <v>1.6000000000000042E-3</v>
      </c>
      <c r="H3" s="28">
        <v>0.30569999999999997</v>
      </c>
      <c r="I3" s="2"/>
      <c r="J3" s="3">
        <f t="shared" ref="J3:J7" si="0">H3/G3-1</f>
        <v>190.06249999999949</v>
      </c>
      <c r="K3" s="14">
        <f t="shared" ref="K3:K7" si="1">H3/D3-1</f>
        <v>-0.29623831668124689</v>
      </c>
      <c r="L3" s="3"/>
      <c r="M3" s="1">
        <f t="shared" ref="M3:M7" si="2">SUM(B3:C3)</f>
        <v>0.19042000000000001</v>
      </c>
      <c r="N3" s="28">
        <f t="shared" ref="N3:N7" si="3">SUM(F3:G3)</f>
        <v>7.0000000000000007E-2</v>
      </c>
      <c r="O3" s="3"/>
      <c r="P3" s="3">
        <f t="shared" ref="P3:P7" si="4">N3/M3-1</f>
        <v>-0.63239155550887505</v>
      </c>
      <c r="R3" s="1">
        <f t="shared" ref="R3:R6" si="5">SUM(B3:D3)</f>
        <v>0.62480000000000002</v>
      </c>
      <c r="S3" s="8">
        <f t="shared" ref="S3:S6" si="6">SUM(F3:H3)</f>
        <v>0.37569999999999998</v>
      </c>
      <c r="U3" s="3">
        <f t="shared" ref="U3:U7" si="7">S3/R3-1</f>
        <v>-0.39868758002560822</v>
      </c>
    </row>
    <row r="4" spans="1:21" x14ac:dyDescent="0.2">
      <c r="A4" s="1" t="s">
        <v>75</v>
      </c>
      <c r="B4" s="1">
        <v>0.40237000000000001</v>
      </c>
      <c r="C4" s="1">
        <v>7.7579999999999996E-2</v>
      </c>
      <c r="D4" s="1">
        <v>1.75109</v>
      </c>
      <c r="E4" s="1">
        <v>0.41781000000000001</v>
      </c>
      <c r="F4" s="1">
        <v>5.9499999999999997E-2</v>
      </c>
      <c r="G4" s="1">
        <v>5.0000000000000044E-4</v>
      </c>
      <c r="H4" s="28">
        <v>0.81220000000000003</v>
      </c>
      <c r="I4" s="2"/>
      <c r="J4" s="3">
        <f t="shared" si="0"/>
        <v>1623.3999999999987</v>
      </c>
      <c r="K4" s="14">
        <f t="shared" si="1"/>
        <v>-0.53617461124214061</v>
      </c>
      <c r="L4" s="3"/>
      <c r="M4" s="1">
        <f t="shared" si="2"/>
        <v>0.47994999999999999</v>
      </c>
      <c r="N4" s="28">
        <f t="shared" si="3"/>
        <v>0.06</v>
      </c>
      <c r="O4" s="3"/>
      <c r="P4" s="3">
        <f t="shared" si="4"/>
        <v>-0.87498697781018853</v>
      </c>
      <c r="R4" s="1">
        <f t="shared" si="5"/>
        <v>2.2310400000000001</v>
      </c>
      <c r="S4" s="8">
        <f t="shared" si="6"/>
        <v>0.87220000000000009</v>
      </c>
      <c r="U4" s="3">
        <f t="shared" si="7"/>
        <v>-0.60906124497991965</v>
      </c>
    </row>
    <row r="5" spans="1:21" x14ac:dyDescent="0.2">
      <c r="A5" s="1" t="s">
        <v>76</v>
      </c>
      <c r="B5" s="1">
        <v>0.44679999999999997</v>
      </c>
      <c r="C5" s="1">
        <v>0.56025000000000003</v>
      </c>
      <c r="D5" s="1">
        <v>0.45685999999999999</v>
      </c>
      <c r="E5" s="1">
        <v>1.09355</v>
      </c>
      <c r="F5" s="1">
        <f>0.0262+0.25</f>
        <v>0.2762</v>
      </c>
      <c r="G5" s="1">
        <v>0.32379999999999998</v>
      </c>
      <c r="H5" s="28">
        <v>0.43187999999999993</v>
      </c>
      <c r="I5" s="2"/>
      <c r="J5" s="3">
        <f t="shared" si="0"/>
        <v>0.33378628783199504</v>
      </c>
      <c r="K5" s="14">
        <f t="shared" si="1"/>
        <v>-5.467758175371018E-2</v>
      </c>
      <c r="L5" s="3"/>
      <c r="M5" s="1">
        <f t="shared" si="2"/>
        <v>1.00705</v>
      </c>
      <c r="N5" s="28">
        <f t="shared" si="3"/>
        <v>0.6</v>
      </c>
      <c r="O5" s="3"/>
      <c r="P5" s="3">
        <f t="shared" si="4"/>
        <v>-0.40420038726974827</v>
      </c>
      <c r="R5" s="1">
        <f t="shared" si="5"/>
        <v>1.46391</v>
      </c>
      <c r="S5" s="8">
        <f t="shared" si="6"/>
        <v>1.0318799999999999</v>
      </c>
      <c r="U5" s="3">
        <f t="shared" si="7"/>
        <v>-0.29512060167633269</v>
      </c>
    </row>
    <row r="6" spans="1:21" x14ac:dyDescent="0.2">
      <c r="A6" s="1" t="s">
        <v>100</v>
      </c>
      <c r="B6" s="1">
        <v>5.586E-2</v>
      </c>
      <c r="C6" s="1">
        <v>6.8409999999999999E-2</v>
      </c>
      <c r="D6" s="1">
        <v>3.7019999999999997E-2</v>
      </c>
      <c r="E6" s="1">
        <v>0.10218000000000001</v>
      </c>
      <c r="F6" s="1">
        <v>3.866E-2</v>
      </c>
      <c r="G6" s="1">
        <v>6.1340000000000006E-2</v>
      </c>
      <c r="H6" s="28">
        <v>7.5259999999999994E-2</v>
      </c>
      <c r="I6" s="2"/>
      <c r="J6" s="3">
        <f t="shared" si="0"/>
        <v>0.22693185523312653</v>
      </c>
      <c r="K6" s="14">
        <f t="shared" si="1"/>
        <v>1.0329551593733117</v>
      </c>
      <c r="L6" s="3"/>
      <c r="M6" s="1">
        <f t="shared" si="2"/>
        <v>0.12426999999999999</v>
      </c>
      <c r="N6" s="28">
        <f t="shared" si="3"/>
        <v>0.1</v>
      </c>
      <c r="O6" s="3"/>
      <c r="P6" s="3">
        <f t="shared" si="4"/>
        <v>-0.1953005552426168</v>
      </c>
      <c r="R6" s="1">
        <f t="shared" si="5"/>
        <v>0.16128999999999999</v>
      </c>
      <c r="S6" s="8">
        <f t="shared" si="6"/>
        <v>0.17526</v>
      </c>
      <c r="U6" s="3">
        <f t="shared" si="7"/>
        <v>8.6614173228346525E-2</v>
      </c>
    </row>
    <row r="7" spans="1:21" s="4" customFormat="1" x14ac:dyDescent="0.2">
      <c r="A7" s="4" t="s">
        <v>79</v>
      </c>
      <c r="B7" s="4">
        <f>SUM(B2:B6)</f>
        <v>1.1589200000000002</v>
      </c>
      <c r="C7" s="4">
        <f t="shared" ref="C7:H7" si="8">SUM(C2:C6)</f>
        <v>0.77483000000000002</v>
      </c>
      <c r="D7" s="4">
        <f t="shared" si="8"/>
        <v>2.7192499999999997</v>
      </c>
      <c r="E7" s="4">
        <f t="shared" si="8"/>
        <v>2.5668200000000003</v>
      </c>
      <c r="F7" s="4">
        <f t="shared" si="8"/>
        <v>0.61856000000000011</v>
      </c>
      <c r="G7" s="4">
        <v>0.61143999999999998</v>
      </c>
      <c r="H7" s="42">
        <v>1.7548400000000002</v>
      </c>
      <c r="I7" s="20"/>
      <c r="J7" s="5">
        <f t="shared" si="0"/>
        <v>1.8700117754808323</v>
      </c>
      <c r="K7" s="5">
        <f t="shared" si="1"/>
        <v>-0.35466029236002561</v>
      </c>
      <c r="L7" s="5"/>
      <c r="M7" s="4">
        <f t="shared" si="2"/>
        <v>1.9337500000000003</v>
      </c>
      <c r="N7" s="7">
        <f t="shared" si="3"/>
        <v>1.23</v>
      </c>
      <c r="O7" s="5"/>
      <c r="P7" s="5">
        <f t="shared" si="4"/>
        <v>-0.36393018745959937</v>
      </c>
      <c r="R7" s="4">
        <f t="shared" ref="R7" si="9">SUM(B7:D7)</f>
        <v>4.6530000000000005</v>
      </c>
      <c r="S7" s="7">
        <f t="shared" ref="S7" si="10">SUM(F7:H7)</f>
        <v>2.9848400000000002</v>
      </c>
      <c r="U7" s="5">
        <f t="shared" si="7"/>
        <v>-0.35851278744895765</v>
      </c>
    </row>
    <row r="11" spans="1:21" x14ac:dyDescent="0.2">
      <c r="H11" s="28"/>
    </row>
    <row r="12" spans="1:21" x14ac:dyDescent="0.2">
      <c r="H12" s="28"/>
    </row>
    <row r="13" spans="1:21" x14ac:dyDescent="0.2">
      <c r="H13" s="28"/>
    </row>
    <row r="14" spans="1:21" x14ac:dyDescent="0.2">
      <c r="H14" s="28"/>
    </row>
    <row r="15" spans="1:21" x14ac:dyDescent="0.2">
      <c r="H15" s="28"/>
    </row>
    <row r="16" spans="1:21" x14ac:dyDescent="0.2">
      <c r="G16" s="4"/>
      <c r="H16" s="7"/>
    </row>
  </sheetData>
  <pageMargins left="0.7" right="0.7" top="0.75" bottom="0.75" header="0.3" footer="0.3"/>
  <pageSetup paperSize="9"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S11"/>
  <sheetViews>
    <sheetView zoomScalePageLayoutView="120" workbookViewId="0"/>
  </sheetViews>
  <sheetFormatPr baseColWidth="10" defaultColWidth="10.7109375" defaultRowHeight="16" x14ac:dyDescent="0.2"/>
  <cols>
    <col min="1" max="1" width="34.7109375" style="17" bestFit="1" customWidth="1"/>
    <col min="2" max="15" width="7" style="17" bestFit="1" customWidth="1"/>
    <col min="16" max="16" width="7" style="19" customWidth="1"/>
    <col min="17" max="16384" width="10.7109375" style="17"/>
  </cols>
  <sheetData>
    <row r="1" spans="1:19" s="16" customFormat="1" x14ac:dyDescent="0.2">
      <c r="A1" s="15" t="s">
        <v>128</v>
      </c>
      <c r="B1" s="16" t="s">
        <v>121</v>
      </c>
      <c r="C1" s="16" t="s">
        <v>122</v>
      </c>
      <c r="D1" s="16" t="s">
        <v>123</v>
      </c>
      <c r="E1" s="16" t="s">
        <v>124</v>
      </c>
      <c r="F1" s="16" t="s">
        <v>125</v>
      </c>
      <c r="G1" s="16" t="s">
        <v>96</v>
      </c>
      <c r="H1" s="16" t="s">
        <v>97</v>
      </c>
      <c r="I1" s="16" t="s">
        <v>98</v>
      </c>
      <c r="J1" s="16" t="s">
        <v>101</v>
      </c>
      <c r="K1" s="16" t="s">
        <v>102</v>
      </c>
      <c r="L1" s="16" t="s">
        <v>103</v>
      </c>
      <c r="M1" s="16" t="s">
        <v>104</v>
      </c>
      <c r="N1" s="16" t="s">
        <v>105</v>
      </c>
      <c r="O1" s="16" t="s">
        <v>151</v>
      </c>
      <c r="P1" s="18" t="s">
        <v>155</v>
      </c>
      <c r="R1" s="5" t="s">
        <v>78</v>
      </c>
      <c r="S1" s="5" t="s">
        <v>77</v>
      </c>
    </row>
    <row r="2" spans="1:19" s="11" customFormat="1" x14ac:dyDescent="0.2">
      <c r="A2" s="11" t="s">
        <v>4</v>
      </c>
      <c r="G2" s="12"/>
    </row>
    <row r="3" spans="1:19" x14ac:dyDescent="0.2">
      <c r="A3" s="17" t="s">
        <v>129</v>
      </c>
      <c r="B3" s="17">
        <v>398</v>
      </c>
      <c r="C3" s="17">
        <v>399</v>
      </c>
      <c r="D3" s="17">
        <v>440</v>
      </c>
      <c r="E3" s="17">
        <v>437</v>
      </c>
      <c r="F3" s="17">
        <v>443</v>
      </c>
      <c r="G3" s="17">
        <v>452</v>
      </c>
      <c r="H3" s="17">
        <v>484</v>
      </c>
      <c r="I3" s="17">
        <v>465</v>
      </c>
      <c r="J3" s="17">
        <v>475</v>
      </c>
      <c r="K3" s="17">
        <v>492</v>
      </c>
      <c r="L3" s="17">
        <v>532</v>
      </c>
      <c r="M3" s="17">
        <v>527</v>
      </c>
      <c r="N3" s="17">
        <v>539</v>
      </c>
      <c r="O3" s="17">
        <v>534</v>
      </c>
      <c r="P3" s="19">
        <v>555</v>
      </c>
      <c r="R3" s="14">
        <f>P3/O3-1</f>
        <v>3.9325842696629199E-2</v>
      </c>
      <c r="S3" s="14">
        <f>P3/L3-1</f>
        <v>4.3233082706766846E-2</v>
      </c>
    </row>
    <row r="4" spans="1:19" s="11" customFormat="1" x14ac:dyDescent="0.2">
      <c r="A4" s="11" t="s">
        <v>126</v>
      </c>
      <c r="G4" s="12"/>
    </row>
    <row r="5" spans="1:19" s="30" customFormat="1" x14ac:dyDescent="0.2">
      <c r="A5" s="29" t="s">
        <v>5</v>
      </c>
      <c r="B5" s="30">
        <v>0.38</v>
      </c>
      <c r="C5" s="30">
        <v>0.4</v>
      </c>
      <c r="D5" s="30">
        <v>0.39</v>
      </c>
      <c r="E5" s="30">
        <v>0.41</v>
      </c>
      <c r="F5" s="30">
        <v>0.42</v>
      </c>
      <c r="G5" s="30">
        <v>0.42</v>
      </c>
      <c r="H5" s="30">
        <v>0.41</v>
      </c>
      <c r="I5" s="30">
        <v>0.44</v>
      </c>
      <c r="J5" s="30">
        <v>0.44</v>
      </c>
      <c r="K5" s="30">
        <v>0.44</v>
      </c>
      <c r="L5" s="30">
        <v>0.43</v>
      </c>
      <c r="M5" s="30">
        <v>0.45</v>
      </c>
      <c r="N5" s="30">
        <v>0.45</v>
      </c>
      <c r="O5" s="30">
        <v>0.46</v>
      </c>
      <c r="P5" s="31">
        <v>0.47</v>
      </c>
      <c r="R5" s="30">
        <f>P5-O5</f>
        <v>9.9999999999999534E-3</v>
      </c>
      <c r="S5" s="30">
        <f>P5-L5</f>
        <v>3.999999999999998E-2</v>
      </c>
    </row>
    <row r="6" spans="1:19" s="30" customFormat="1" x14ac:dyDescent="0.2">
      <c r="A6" s="29" t="s">
        <v>6</v>
      </c>
      <c r="B6" s="30">
        <v>0.33</v>
      </c>
      <c r="C6" s="30">
        <v>0.32</v>
      </c>
      <c r="D6" s="30">
        <v>0.33</v>
      </c>
      <c r="E6" s="30">
        <v>0.33</v>
      </c>
      <c r="F6" s="30">
        <v>0.34</v>
      </c>
      <c r="G6" s="30">
        <v>0.34</v>
      </c>
      <c r="H6" s="30">
        <v>0.36</v>
      </c>
      <c r="I6" s="30">
        <v>0.34</v>
      </c>
      <c r="J6" s="30">
        <v>0.36</v>
      </c>
      <c r="K6" s="30">
        <v>0.36</v>
      </c>
      <c r="L6" s="30">
        <v>0.35</v>
      </c>
      <c r="M6" s="30">
        <v>0.35</v>
      </c>
      <c r="N6" s="30">
        <v>0.35</v>
      </c>
      <c r="O6" s="30">
        <v>0.35</v>
      </c>
      <c r="P6" s="31">
        <v>0.34</v>
      </c>
      <c r="R6" s="30">
        <f t="shared" ref="R6:R8" si="0">P6-O6</f>
        <v>-9.9999999999999534E-3</v>
      </c>
      <c r="S6" s="30">
        <f t="shared" ref="S6:S8" si="1">P6-L6</f>
        <v>-9.9999999999999534E-3</v>
      </c>
    </row>
    <row r="7" spans="1:19" s="30" customFormat="1" x14ac:dyDescent="0.2">
      <c r="A7" s="29" t="s">
        <v>7</v>
      </c>
      <c r="B7" s="30">
        <v>0.24</v>
      </c>
      <c r="C7" s="30">
        <v>0.23</v>
      </c>
      <c r="D7" s="30">
        <v>0.24</v>
      </c>
      <c r="E7" s="30">
        <v>0.22</v>
      </c>
      <c r="F7" s="30">
        <v>0.2</v>
      </c>
      <c r="G7" s="30">
        <v>0.2</v>
      </c>
      <c r="H7" s="30">
        <v>0.19</v>
      </c>
      <c r="I7" s="30">
        <v>0.18</v>
      </c>
      <c r="J7" s="30">
        <v>0.16</v>
      </c>
      <c r="K7" s="30">
        <v>0.16</v>
      </c>
      <c r="L7" s="30">
        <v>0.17</v>
      </c>
      <c r="M7" s="30">
        <v>0.16</v>
      </c>
      <c r="N7" s="30">
        <v>0.16</v>
      </c>
      <c r="O7" s="30">
        <v>0.15</v>
      </c>
      <c r="P7" s="31">
        <v>0.15</v>
      </c>
      <c r="R7" s="30">
        <f t="shared" si="0"/>
        <v>0</v>
      </c>
      <c r="S7" s="30">
        <f t="shared" si="1"/>
        <v>-2.0000000000000018E-2</v>
      </c>
    </row>
    <row r="8" spans="1:19" s="30" customFormat="1" x14ac:dyDescent="0.2">
      <c r="A8" s="32" t="s">
        <v>8</v>
      </c>
      <c r="B8" s="30">
        <v>0.05</v>
      </c>
      <c r="C8" s="30">
        <v>0.05</v>
      </c>
      <c r="D8" s="30">
        <v>0.04</v>
      </c>
      <c r="E8" s="30">
        <v>0.04</v>
      </c>
      <c r="F8" s="30">
        <v>0.04</v>
      </c>
      <c r="G8" s="30">
        <v>0.04</v>
      </c>
      <c r="H8" s="30">
        <v>0.04</v>
      </c>
      <c r="I8" s="30">
        <v>0.04</v>
      </c>
      <c r="J8" s="30">
        <v>0.04</v>
      </c>
      <c r="K8" s="30">
        <v>0.04</v>
      </c>
      <c r="L8" s="30">
        <v>0.05</v>
      </c>
      <c r="M8" s="30">
        <v>0.04</v>
      </c>
      <c r="N8" s="30">
        <v>0.04</v>
      </c>
      <c r="O8" s="30">
        <v>0.04</v>
      </c>
      <c r="P8" s="31">
        <v>0.04</v>
      </c>
      <c r="R8" s="30">
        <f t="shared" si="0"/>
        <v>0</v>
      </c>
      <c r="S8" s="30">
        <f t="shared" si="1"/>
        <v>-1.0000000000000002E-2</v>
      </c>
    </row>
    <row r="9" spans="1:19" s="11" customFormat="1" x14ac:dyDescent="0.2">
      <c r="A9" s="11" t="s">
        <v>127</v>
      </c>
      <c r="G9" s="12"/>
    </row>
    <row r="10" spans="1:19" s="30" customFormat="1" x14ac:dyDescent="0.2">
      <c r="A10" s="29" t="s">
        <v>9</v>
      </c>
      <c r="B10" s="30">
        <v>0.44</v>
      </c>
      <c r="C10" s="30">
        <v>0.45</v>
      </c>
      <c r="D10" s="30">
        <v>0.44</v>
      </c>
      <c r="E10" s="30">
        <v>0.43</v>
      </c>
      <c r="F10" s="30">
        <v>0.43</v>
      </c>
      <c r="G10" s="30">
        <v>0.44</v>
      </c>
      <c r="H10" s="30">
        <v>0.43</v>
      </c>
      <c r="I10" s="30">
        <v>0.43</v>
      </c>
      <c r="J10" s="30">
        <v>0.42</v>
      </c>
      <c r="K10" s="30">
        <v>0.42</v>
      </c>
      <c r="L10" s="30">
        <v>0.39</v>
      </c>
      <c r="M10" s="30">
        <v>0.42</v>
      </c>
      <c r="N10" s="30">
        <v>0.41</v>
      </c>
      <c r="O10" s="30">
        <v>0.41</v>
      </c>
      <c r="P10" s="31">
        <v>0.42</v>
      </c>
      <c r="R10" s="30">
        <f t="shared" ref="R10:R11" si="2">P10-O10</f>
        <v>1.0000000000000009E-2</v>
      </c>
      <c r="S10" s="30">
        <f t="shared" ref="S10:S11" si="3">P10-L10</f>
        <v>2.9999999999999971E-2</v>
      </c>
    </row>
    <row r="11" spans="1:19" s="30" customFormat="1" x14ac:dyDescent="0.2">
      <c r="A11" s="29" t="s">
        <v>10</v>
      </c>
      <c r="B11" s="30">
        <v>0.56000000000000005</v>
      </c>
      <c r="C11" s="30">
        <v>0.55000000000000004</v>
      </c>
      <c r="D11" s="30">
        <v>0.56000000000000005</v>
      </c>
      <c r="E11" s="30">
        <v>0.56999999999999995</v>
      </c>
      <c r="F11" s="30">
        <v>0.56999999999999995</v>
      </c>
      <c r="G11" s="30">
        <v>0.56000000000000005</v>
      </c>
      <c r="H11" s="30">
        <v>0.56999999999999995</v>
      </c>
      <c r="I11" s="30">
        <v>0.56999999999999995</v>
      </c>
      <c r="J11" s="30">
        <v>0.57999999999999996</v>
      </c>
      <c r="K11" s="30">
        <v>0.57999999999999996</v>
      </c>
      <c r="L11" s="30">
        <v>0.61</v>
      </c>
      <c r="M11" s="30">
        <v>0.57999999999999996</v>
      </c>
      <c r="N11" s="30">
        <v>0.59</v>
      </c>
      <c r="O11" s="30">
        <v>0.59</v>
      </c>
      <c r="P11" s="31">
        <v>0.57999999999999996</v>
      </c>
      <c r="R11" s="30">
        <f t="shared" si="2"/>
        <v>-1.0000000000000009E-2</v>
      </c>
      <c r="S11" s="30">
        <f t="shared" si="3"/>
        <v>-3.0000000000000027E-2</v>
      </c>
    </row>
  </sheetData>
  <pageMargins left="0.7" right="0.7" top="0.75" bottom="0.75" header="0.3" footer="0.3"/>
  <pageSetup paperSize="9" orientation="portrait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C6"/>
  <sheetViews>
    <sheetView workbookViewId="0"/>
  </sheetViews>
  <sheetFormatPr baseColWidth="10" defaultColWidth="10.85546875" defaultRowHeight="16" x14ac:dyDescent="0.2"/>
  <cols>
    <col min="1" max="1" width="32" bestFit="1" customWidth="1"/>
    <col min="2" max="2" width="16.42578125" style="21" bestFit="1" customWidth="1"/>
    <col min="3" max="3" width="24.7109375" style="3" bestFit="1" customWidth="1"/>
  </cols>
  <sheetData>
    <row r="1" spans="1:3" s="22" customFormat="1" x14ac:dyDescent="0.2">
      <c r="A1" s="24" t="s">
        <v>154</v>
      </c>
      <c r="B1" s="23" t="s">
        <v>131</v>
      </c>
      <c r="C1" s="5" t="s">
        <v>132</v>
      </c>
    </row>
    <row r="2" spans="1:3" x14ac:dyDescent="0.2">
      <c r="A2" t="s">
        <v>0</v>
      </c>
      <c r="B2" s="21">
        <v>2670610</v>
      </c>
      <c r="C2" s="3">
        <f>B2/B$6</f>
        <v>0.37099173863697926</v>
      </c>
    </row>
    <row r="3" spans="1:3" x14ac:dyDescent="0.2">
      <c r="A3" t="s">
        <v>1</v>
      </c>
      <c r="B3" s="21">
        <v>1120000</v>
      </c>
      <c r="C3" s="3">
        <f t="shared" ref="C3:C6" si="0">B3/B$6</f>
        <v>0.15558645675460542</v>
      </c>
    </row>
    <row r="4" spans="1:3" x14ac:dyDescent="0.2">
      <c r="A4" t="s">
        <v>3</v>
      </c>
      <c r="B4" s="21">
        <v>1266810</v>
      </c>
      <c r="C4" s="3">
        <f t="shared" si="0"/>
        <v>0.1759807850725908</v>
      </c>
    </row>
    <row r="5" spans="1:3" x14ac:dyDescent="0.2">
      <c r="A5" t="s">
        <v>2</v>
      </c>
      <c r="B5" s="21">
        <v>2141150</v>
      </c>
      <c r="C5" s="3">
        <f t="shared" si="0"/>
        <v>0.29744101953582447</v>
      </c>
    </row>
    <row r="6" spans="1:3" s="22" customFormat="1" x14ac:dyDescent="0.2">
      <c r="A6" s="22" t="s">
        <v>130</v>
      </c>
      <c r="B6" s="23">
        <v>7198570</v>
      </c>
      <c r="C6" s="5">
        <f t="shared" si="0"/>
        <v>1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Informacje podstawowe</vt:lpstr>
      <vt:lpstr>R_wyników_Q</vt:lpstr>
      <vt:lpstr>R_wyników_FY</vt:lpstr>
      <vt:lpstr>Bilans</vt:lpstr>
      <vt:lpstr>Cashflow_Q</vt:lpstr>
      <vt:lpstr>Cashflow_FY</vt:lpstr>
      <vt:lpstr>Inwestycje</vt:lpstr>
      <vt:lpstr>HR</vt:lpstr>
      <vt:lpstr>Akcjonariat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Microsoft Office</dc:creator>
  <cp:lastModifiedBy>Użytkownik Microsoft Office</cp:lastModifiedBy>
  <dcterms:created xsi:type="dcterms:W3CDTF">2017-05-04T17:59:23Z</dcterms:created>
  <dcterms:modified xsi:type="dcterms:W3CDTF">2017-11-14T13:13:30Z</dcterms:modified>
</cp:coreProperties>
</file>